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verslui\OneDrive - City of Aurora\Desktop\"/>
    </mc:Choice>
  </mc:AlternateContent>
  <xr:revisionPtr revIDLastSave="42" documentId="10_ncr:100000_{749AC5A6-61B0-4D00-A8B8-36F89F19E3C3}" xr6:coauthVersionLast="45" xr6:coauthVersionMax="45" xr10:uidLastSave="{2F73DFAD-B31B-40E7-9E47-E204AE4649C5}"/>
  <workbookProtection workbookAlgorithmName="SHA-512" workbookHashValue="TiPgMooXPlTmWUziGbZ8ya32n1SkgC3FSvup9XfDDU9YRbFBzNKqhFi8IzJEScz+qAUIKD3+tvRFd4+5S1+Bxg==" workbookSaltValue="mnYSnIVCZV9SmrQ+tIV3ZA==" workbookSpinCount="100000" lockStructure="1"/>
  <bookViews>
    <workbookView xWindow="-120" yWindow="-120" windowWidth="29040" windowHeight="17790" tabRatio="699" firstSheet="1" activeTab="1" xr2:uid="{00000000-000D-0000-FFFF-FFFF00000000}"/>
  </bookViews>
  <sheets>
    <sheet name="DO NOT MODIFY" sheetId="1" state="hidden" r:id="rId1"/>
    <sheet name="Instructions" sheetId="16" r:id="rId2"/>
    <sheet name="Trees" sheetId="11" r:id="rId3"/>
    <sheet name="Shrubs" sheetId="4" r:id="rId4"/>
    <sheet name="Perennials" sheetId="5" r:id="rId5"/>
    <sheet name="Grasses" sheetId="6" r:id="rId6"/>
    <sheet name="Vines" sheetId="9" r:id="rId7"/>
    <sheet name="Customer Plant List" sheetId="2" r:id="rId8"/>
  </sheets>
  <definedNames>
    <definedName name="_xlnm._FilterDatabase" localSheetId="7" hidden="1">'Customer Plant List'!$A$3:$E$9</definedName>
    <definedName name="_xlnm.Print_Area" localSheetId="7">'Customer Plant List'!$A$1:$J$43</definedName>
    <definedName name="_xlnm.Print_Area" localSheetId="0">'DO NOT MODIFY'!$D$5:$H$78</definedName>
    <definedName name="_xlnm.Print_Area" localSheetId="1">Instructions!$A$1:$I$26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" l="1"/>
  <c r="E7" i="2"/>
  <c r="E4" i="2"/>
  <c r="B32" i="1" l="1"/>
  <c r="C32" i="1"/>
  <c r="P32" i="1" s="1"/>
  <c r="S32" i="1" s="1"/>
  <c r="B33" i="1"/>
  <c r="C33" i="1"/>
  <c r="P33" i="1" s="1"/>
  <c r="S33" i="1" s="1"/>
  <c r="B34" i="1"/>
  <c r="C34" i="1"/>
  <c r="P34" i="1" s="1"/>
  <c r="B35" i="1"/>
  <c r="C35" i="1"/>
  <c r="B36" i="1"/>
  <c r="C36" i="1"/>
  <c r="B37" i="1"/>
  <c r="C37" i="1"/>
  <c r="B38" i="1"/>
  <c r="C38" i="1"/>
  <c r="P38" i="1" s="1"/>
  <c r="S38" i="1" s="1"/>
  <c r="B39" i="1"/>
  <c r="C39" i="1"/>
  <c r="P39" i="1" s="1"/>
  <c r="S39" i="1" s="1"/>
  <c r="B40" i="1"/>
  <c r="C40" i="1"/>
  <c r="B41" i="1"/>
  <c r="C41" i="1"/>
  <c r="B42" i="1"/>
  <c r="C42" i="1"/>
  <c r="B43" i="1"/>
  <c r="C43" i="1"/>
  <c r="P43" i="1" s="1"/>
  <c r="S43" i="1" s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P50" i="1" s="1"/>
  <c r="S50" i="1" s="1"/>
  <c r="B51" i="1"/>
  <c r="C51" i="1"/>
  <c r="P51" i="1" s="1"/>
  <c r="S51" i="1" s="1"/>
  <c r="B52" i="1"/>
  <c r="C52" i="1"/>
  <c r="B53" i="1"/>
  <c r="C53" i="1"/>
  <c r="B54" i="1"/>
  <c r="C54" i="1"/>
  <c r="P54" i="1" s="1"/>
  <c r="S54" i="1" s="1"/>
  <c r="B55" i="1"/>
  <c r="C55" i="1"/>
  <c r="P55" i="1" s="1"/>
  <c r="S55" i="1" s="1"/>
  <c r="B56" i="1"/>
  <c r="C56" i="1"/>
  <c r="B57" i="1"/>
  <c r="C57" i="1"/>
  <c r="B58" i="1"/>
  <c r="C58" i="1"/>
  <c r="B59" i="1"/>
  <c r="C59" i="1"/>
  <c r="P59" i="1" s="1"/>
  <c r="S59" i="1" s="1"/>
  <c r="B60" i="1"/>
  <c r="C60" i="1"/>
  <c r="B61" i="1"/>
  <c r="C61" i="1"/>
  <c r="B62" i="1"/>
  <c r="C62" i="1"/>
  <c r="B63" i="1"/>
  <c r="C63" i="1"/>
  <c r="P63" i="1" s="1"/>
  <c r="S63" i="1" s="1"/>
  <c r="B64" i="1"/>
  <c r="C64" i="1"/>
  <c r="B65" i="1"/>
  <c r="C65" i="1"/>
  <c r="B66" i="1"/>
  <c r="C66" i="1"/>
  <c r="P66" i="1" s="1"/>
  <c r="B67" i="1"/>
  <c r="C67" i="1"/>
  <c r="B68" i="1"/>
  <c r="C68" i="1"/>
  <c r="B69" i="1"/>
  <c r="C69" i="1"/>
  <c r="B70" i="1"/>
  <c r="C70" i="1"/>
  <c r="P70" i="1" s="1"/>
  <c r="S70" i="1" s="1"/>
  <c r="B71" i="1"/>
  <c r="C71" i="1"/>
  <c r="P71" i="1" s="1"/>
  <c r="S71" i="1" s="1"/>
  <c r="B72" i="1"/>
  <c r="C72" i="1"/>
  <c r="B73" i="1"/>
  <c r="C73" i="1"/>
  <c r="B74" i="1"/>
  <c r="C74" i="1"/>
  <c r="B75" i="1"/>
  <c r="C75" i="1"/>
  <c r="P75" i="1" s="1"/>
  <c r="S75" i="1" s="1"/>
  <c r="B76" i="1"/>
  <c r="C76" i="1"/>
  <c r="B77" i="1"/>
  <c r="C77" i="1"/>
  <c r="B78" i="1"/>
  <c r="C78" i="1"/>
  <c r="B79" i="1"/>
  <c r="C79" i="1"/>
  <c r="P79" i="1" s="1"/>
  <c r="S79" i="1" s="1"/>
  <c r="B80" i="1"/>
  <c r="C80" i="1"/>
  <c r="B82" i="1"/>
  <c r="C82" i="1"/>
  <c r="B83" i="1"/>
  <c r="C83" i="1"/>
  <c r="B84" i="1"/>
  <c r="C84" i="1"/>
  <c r="P84" i="1" s="1"/>
  <c r="S84" i="1" s="1"/>
  <c r="B85" i="1"/>
  <c r="C85" i="1"/>
  <c r="B86" i="1"/>
  <c r="C86" i="1"/>
  <c r="B87" i="1"/>
  <c r="C87" i="1"/>
  <c r="B88" i="1"/>
  <c r="C88" i="1"/>
  <c r="P88" i="1" s="1"/>
  <c r="S88" i="1" s="1"/>
  <c r="B89" i="1"/>
  <c r="C89" i="1"/>
  <c r="B90" i="1"/>
  <c r="C90" i="1"/>
  <c r="B91" i="1"/>
  <c r="C91" i="1"/>
  <c r="B92" i="1"/>
  <c r="C92" i="1"/>
  <c r="P92" i="1" s="1"/>
  <c r="S92" i="1" s="1"/>
  <c r="B93" i="1"/>
  <c r="C93" i="1"/>
  <c r="B94" i="1"/>
  <c r="C94" i="1"/>
  <c r="B95" i="1"/>
  <c r="C95" i="1"/>
  <c r="P95" i="1" s="1"/>
  <c r="S95" i="1" s="1"/>
  <c r="B96" i="1"/>
  <c r="C96" i="1"/>
  <c r="P96" i="1" s="1"/>
  <c r="S96" i="1" s="1"/>
  <c r="B97" i="1"/>
  <c r="C97" i="1"/>
  <c r="P97" i="1" s="1"/>
  <c r="S97" i="1" s="1"/>
  <c r="B98" i="1"/>
  <c r="C98" i="1"/>
  <c r="B99" i="1"/>
  <c r="C99" i="1"/>
  <c r="P99" i="1" s="1"/>
  <c r="S99" i="1" s="1"/>
  <c r="B100" i="1"/>
  <c r="C100" i="1"/>
  <c r="B101" i="1"/>
  <c r="C101" i="1"/>
  <c r="P101" i="1" s="1"/>
  <c r="S101" i="1"/>
  <c r="B102" i="1"/>
  <c r="C102" i="1"/>
  <c r="P102" i="1" s="1"/>
  <c r="B103" i="1"/>
  <c r="C103" i="1"/>
  <c r="P103" i="1" s="1"/>
  <c r="S103" i="1" s="1"/>
  <c r="B104" i="1"/>
  <c r="C104" i="1"/>
  <c r="B105" i="1"/>
  <c r="C105" i="1"/>
  <c r="P105" i="1" s="1"/>
  <c r="S105" i="1" s="1"/>
  <c r="B106" i="1"/>
  <c r="C106" i="1"/>
  <c r="P106" i="1" s="1"/>
  <c r="S106" i="1" s="1"/>
  <c r="B107" i="1"/>
  <c r="C107" i="1"/>
  <c r="P107" i="1" s="1"/>
  <c r="S107" i="1" s="1"/>
  <c r="P20" i="9"/>
  <c r="S20" i="9" s="1"/>
  <c r="P19" i="9"/>
  <c r="S19" i="9" s="1"/>
  <c r="P18" i="9"/>
  <c r="S18" i="9" s="1"/>
  <c r="P17" i="9"/>
  <c r="S17" i="9" s="1"/>
  <c r="P16" i="9"/>
  <c r="S16" i="9" s="1"/>
  <c r="P15" i="9"/>
  <c r="S15" i="9" s="1"/>
  <c r="P14" i="9"/>
  <c r="S14" i="9" s="1"/>
  <c r="P13" i="9"/>
  <c r="S13" i="9" s="1"/>
  <c r="P12" i="9"/>
  <c r="S12" i="9" s="1"/>
  <c r="P11" i="9"/>
  <c r="S11" i="9" s="1"/>
  <c r="P10" i="9"/>
  <c r="S10" i="9" s="1"/>
  <c r="P9" i="9"/>
  <c r="S9" i="9" s="1"/>
  <c r="S8" i="9"/>
  <c r="P8" i="9"/>
  <c r="P7" i="9"/>
  <c r="S7" i="9" s="1"/>
  <c r="P6" i="9"/>
  <c r="S6" i="9" s="1"/>
  <c r="P5" i="9"/>
  <c r="S5" i="9" s="1"/>
  <c r="S4" i="9"/>
  <c r="P4" i="9"/>
  <c r="P47" i="6"/>
  <c r="S47" i="6" s="1"/>
  <c r="P46" i="6"/>
  <c r="S46" i="6" s="1"/>
  <c r="P45" i="6"/>
  <c r="S45" i="6" s="1"/>
  <c r="P44" i="6"/>
  <c r="S44" i="6" s="1"/>
  <c r="P43" i="6"/>
  <c r="S43" i="6" s="1"/>
  <c r="P42" i="6"/>
  <c r="S42" i="6" s="1"/>
  <c r="P41" i="6"/>
  <c r="S41" i="6"/>
  <c r="P40" i="6"/>
  <c r="S40" i="6" s="1"/>
  <c r="P39" i="6"/>
  <c r="S39" i="6"/>
  <c r="P38" i="6"/>
  <c r="S38" i="6" s="1"/>
  <c r="P37" i="6"/>
  <c r="S37" i="6" s="1"/>
  <c r="P36" i="6"/>
  <c r="S36" i="6" s="1"/>
  <c r="P35" i="6"/>
  <c r="S35" i="6" s="1"/>
  <c r="P34" i="6"/>
  <c r="S34" i="6" s="1"/>
  <c r="P33" i="6"/>
  <c r="S33" i="6" s="1"/>
  <c r="P32" i="6"/>
  <c r="S32" i="6" s="1"/>
  <c r="P31" i="6"/>
  <c r="S31" i="6" s="1"/>
  <c r="P30" i="6"/>
  <c r="S30" i="6" s="1"/>
  <c r="P29" i="6"/>
  <c r="S29" i="6" s="1"/>
  <c r="P28" i="6"/>
  <c r="S28" i="6" s="1"/>
  <c r="P27" i="6"/>
  <c r="S27" i="6" s="1"/>
  <c r="P26" i="6"/>
  <c r="S26" i="6" s="1"/>
  <c r="P25" i="6"/>
  <c r="S25" i="6"/>
  <c r="P24" i="6"/>
  <c r="S24" i="6" s="1"/>
  <c r="P23" i="6"/>
  <c r="S23" i="6"/>
  <c r="P22" i="6"/>
  <c r="S22" i="6" s="1"/>
  <c r="P21" i="6"/>
  <c r="S21" i="6"/>
  <c r="P20" i="6"/>
  <c r="S20" i="6" s="1"/>
  <c r="P19" i="6"/>
  <c r="S19" i="6" s="1"/>
  <c r="P18" i="6"/>
  <c r="S18" i="6" s="1"/>
  <c r="P17" i="6"/>
  <c r="S17" i="6" s="1"/>
  <c r="P16" i="6"/>
  <c r="S16" i="6" s="1"/>
  <c r="P15" i="6"/>
  <c r="S15" i="6" s="1"/>
  <c r="S14" i="6"/>
  <c r="P14" i="6"/>
  <c r="S13" i="6"/>
  <c r="P13" i="6"/>
  <c r="P12" i="6"/>
  <c r="S12" i="6" s="1"/>
  <c r="P11" i="6"/>
  <c r="S11" i="6" s="1"/>
  <c r="S10" i="6"/>
  <c r="P10" i="6"/>
  <c r="S9" i="6"/>
  <c r="P9" i="6"/>
  <c r="P8" i="6"/>
  <c r="S8" i="6" s="1"/>
  <c r="P7" i="6"/>
  <c r="S7" i="6" s="1"/>
  <c r="S6" i="6"/>
  <c r="P6" i="6"/>
  <c r="S5" i="6"/>
  <c r="P5" i="6"/>
  <c r="P4" i="6"/>
  <c r="S4" i="6" s="1"/>
  <c r="P4" i="5"/>
  <c r="S4" i="5" s="1"/>
  <c r="P5" i="5"/>
  <c r="S5" i="5" s="1"/>
  <c r="P6" i="5"/>
  <c r="S6" i="5" s="1"/>
  <c r="P7" i="5"/>
  <c r="S7" i="5" s="1"/>
  <c r="P8" i="5"/>
  <c r="S8" i="5" s="1"/>
  <c r="P9" i="5"/>
  <c r="S9" i="5" s="1"/>
  <c r="P10" i="5"/>
  <c r="S10" i="5" s="1"/>
  <c r="P11" i="5"/>
  <c r="S11" i="5" s="1"/>
  <c r="P12" i="5"/>
  <c r="S12" i="5" s="1"/>
  <c r="P13" i="5"/>
  <c r="S13" i="5" s="1"/>
  <c r="P14" i="5"/>
  <c r="S14" i="5" s="1"/>
  <c r="P15" i="5"/>
  <c r="S15" i="5" s="1"/>
  <c r="P16" i="5"/>
  <c r="S16" i="5" s="1"/>
  <c r="P17" i="5"/>
  <c r="S17" i="5" s="1"/>
  <c r="P18" i="5"/>
  <c r="S18" i="5" s="1"/>
  <c r="P19" i="5"/>
  <c r="S19" i="5" s="1"/>
  <c r="P20" i="5"/>
  <c r="S20" i="5" s="1"/>
  <c r="P21" i="5"/>
  <c r="S21" i="5" s="1"/>
  <c r="P22" i="5"/>
  <c r="S22" i="5" s="1"/>
  <c r="P23" i="5"/>
  <c r="S23" i="5" s="1"/>
  <c r="P24" i="5"/>
  <c r="S24" i="5" s="1"/>
  <c r="P25" i="5"/>
  <c r="S25" i="5" s="1"/>
  <c r="P26" i="5"/>
  <c r="S26" i="5" s="1"/>
  <c r="P27" i="5"/>
  <c r="S27" i="5" s="1"/>
  <c r="P28" i="5"/>
  <c r="S28" i="5" s="1"/>
  <c r="P29" i="5"/>
  <c r="S29" i="5" s="1"/>
  <c r="P30" i="5"/>
  <c r="S30" i="5" s="1"/>
  <c r="P31" i="5"/>
  <c r="S31" i="5" s="1"/>
  <c r="P32" i="5"/>
  <c r="S32" i="5" s="1"/>
  <c r="P33" i="5"/>
  <c r="S33" i="5" s="1"/>
  <c r="P34" i="5"/>
  <c r="S34" i="5" s="1"/>
  <c r="P35" i="5"/>
  <c r="S35" i="5" s="1"/>
  <c r="P36" i="5"/>
  <c r="S36" i="5" s="1"/>
  <c r="P37" i="5"/>
  <c r="S37" i="5" s="1"/>
  <c r="P38" i="5"/>
  <c r="S38" i="5" s="1"/>
  <c r="P39" i="5"/>
  <c r="S39" i="5" s="1"/>
  <c r="P40" i="5"/>
  <c r="S40" i="5" s="1"/>
  <c r="P41" i="5"/>
  <c r="S41" i="5" s="1"/>
  <c r="P42" i="5"/>
  <c r="S42" i="5" s="1"/>
  <c r="P43" i="5"/>
  <c r="S43" i="5" s="1"/>
  <c r="P44" i="5"/>
  <c r="S44" i="5" s="1"/>
  <c r="P45" i="5"/>
  <c r="S45" i="5" s="1"/>
  <c r="P46" i="5"/>
  <c r="S46" i="5" s="1"/>
  <c r="P47" i="5"/>
  <c r="S47" i="5" s="1"/>
  <c r="P280" i="5"/>
  <c r="S280" i="5" s="1"/>
  <c r="P279" i="5"/>
  <c r="S279" i="5" s="1"/>
  <c r="P278" i="5"/>
  <c r="S278" i="5" s="1"/>
  <c r="P277" i="5"/>
  <c r="S277" i="5" s="1"/>
  <c r="P276" i="5"/>
  <c r="S276" i="5" s="1"/>
  <c r="P275" i="5"/>
  <c r="S275" i="5" s="1"/>
  <c r="P274" i="5"/>
  <c r="S274" i="5" s="1"/>
  <c r="S273" i="5"/>
  <c r="P273" i="5"/>
  <c r="P272" i="5"/>
  <c r="S272" i="5" s="1"/>
  <c r="P271" i="5"/>
  <c r="S271" i="5" s="1"/>
  <c r="P270" i="5"/>
  <c r="S270" i="5" s="1"/>
  <c r="S269" i="5"/>
  <c r="P269" i="5"/>
  <c r="P268" i="5"/>
  <c r="S268" i="5" s="1"/>
  <c r="S267" i="5"/>
  <c r="P267" i="5"/>
  <c r="P266" i="5"/>
  <c r="S266" i="5" s="1"/>
  <c r="P265" i="5"/>
  <c r="S265" i="5" s="1"/>
  <c r="P264" i="5"/>
  <c r="S264" i="5" s="1"/>
  <c r="P263" i="5"/>
  <c r="S263" i="5" s="1"/>
  <c r="P262" i="5"/>
  <c r="S262" i="5" s="1"/>
  <c r="P261" i="5"/>
  <c r="S261" i="5" s="1"/>
  <c r="P260" i="5"/>
  <c r="S260" i="5" s="1"/>
  <c r="P259" i="5"/>
  <c r="S259" i="5" s="1"/>
  <c r="P258" i="5"/>
  <c r="S258" i="5" s="1"/>
  <c r="S257" i="5"/>
  <c r="P257" i="5"/>
  <c r="P256" i="5"/>
  <c r="S256" i="5" s="1"/>
  <c r="P255" i="5"/>
  <c r="S255" i="5" s="1"/>
  <c r="P254" i="5"/>
  <c r="S254" i="5" s="1"/>
  <c r="S253" i="5"/>
  <c r="P253" i="5"/>
  <c r="P252" i="5"/>
  <c r="S252" i="5" s="1"/>
  <c r="S251" i="5"/>
  <c r="P251" i="5"/>
  <c r="P250" i="5"/>
  <c r="S250" i="5" s="1"/>
  <c r="P249" i="5"/>
  <c r="S249" i="5" s="1"/>
  <c r="P248" i="5"/>
  <c r="S248" i="5" s="1"/>
  <c r="P247" i="5"/>
  <c r="S247" i="5" s="1"/>
  <c r="P246" i="5"/>
  <c r="S246" i="5" s="1"/>
  <c r="P245" i="5"/>
  <c r="S245" i="5" s="1"/>
  <c r="P244" i="5"/>
  <c r="S244" i="5" s="1"/>
  <c r="P243" i="5"/>
  <c r="S243" i="5" s="1"/>
  <c r="P242" i="5"/>
  <c r="S242" i="5" s="1"/>
  <c r="P241" i="5"/>
  <c r="S241" i="5" s="1"/>
  <c r="P240" i="5"/>
  <c r="S240" i="5" s="1"/>
  <c r="P239" i="5"/>
  <c r="S239" i="5" s="1"/>
  <c r="P238" i="5"/>
  <c r="S238" i="5" s="1"/>
  <c r="S237" i="5"/>
  <c r="P237" i="5"/>
  <c r="P236" i="5"/>
  <c r="S236" i="5" s="1"/>
  <c r="P235" i="5"/>
  <c r="S235" i="5" s="1"/>
  <c r="P234" i="5"/>
  <c r="S234" i="5" s="1"/>
  <c r="P233" i="5"/>
  <c r="S233" i="5" s="1"/>
  <c r="P232" i="5"/>
  <c r="S232" i="5" s="1"/>
  <c r="P231" i="5"/>
  <c r="S231" i="5" s="1"/>
  <c r="P230" i="5"/>
  <c r="S230" i="5" s="1"/>
  <c r="P229" i="5"/>
  <c r="S229" i="5" s="1"/>
  <c r="P228" i="5"/>
  <c r="S228" i="5" s="1"/>
  <c r="P227" i="5"/>
  <c r="S227" i="5" s="1"/>
  <c r="P226" i="5"/>
  <c r="S226" i="5" s="1"/>
  <c r="P225" i="5"/>
  <c r="S225" i="5" s="1"/>
  <c r="P224" i="5"/>
  <c r="S224" i="5" s="1"/>
  <c r="P223" i="5"/>
  <c r="S223" i="5" s="1"/>
  <c r="P222" i="5"/>
  <c r="S222" i="5" s="1"/>
  <c r="P221" i="5"/>
  <c r="S221" i="5" s="1"/>
  <c r="P220" i="5"/>
  <c r="S220" i="5" s="1"/>
  <c r="P219" i="5"/>
  <c r="S219" i="5" s="1"/>
  <c r="P218" i="5"/>
  <c r="S218" i="5" s="1"/>
  <c r="P217" i="5"/>
  <c r="S217" i="5" s="1"/>
  <c r="P216" i="5"/>
  <c r="S216" i="5" s="1"/>
  <c r="P215" i="5"/>
  <c r="S215" i="5" s="1"/>
  <c r="P214" i="5"/>
  <c r="S214" i="5" s="1"/>
  <c r="P213" i="5"/>
  <c r="S213" i="5" s="1"/>
  <c r="P212" i="5"/>
  <c r="S212" i="5" s="1"/>
  <c r="P211" i="5"/>
  <c r="S211" i="5" s="1"/>
  <c r="P210" i="5"/>
  <c r="S210" i="5" s="1"/>
  <c r="P209" i="5"/>
  <c r="S209" i="5" s="1"/>
  <c r="P208" i="5"/>
  <c r="S208" i="5" s="1"/>
  <c r="P207" i="5"/>
  <c r="S207" i="5" s="1"/>
  <c r="P206" i="5"/>
  <c r="S206" i="5" s="1"/>
  <c r="P205" i="5"/>
  <c r="S205" i="5" s="1"/>
  <c r="P204" i="5"/>
  <c r="S204" i="5" s="1"/>
  <c r="P203" i="5"/>
  <c r="S203" i="5" s="1"/>
  <c r="P202" i="5"/>
  <c r="S202" i="5" s="1"/>
  <c r="P201" i="5"/>
  <c r="S201" i="5" s="1"/>
  <c r="P200" i="5"/>
  <c r="S200" i="5" s="1"/>
  <c r="P199" i="5"/>
  <c r="S199" i="5" s="1"/>
  <c r="P198" i="5"/>
  <c r="S198" i="5" s="1"/>
  <c r="P197" i="5"/>
  <c r="S197" i="5" s="1"/>
  <c r="P196" i="5"/>
  <c r="S196" i="5" s="1"/>
  <c r="P195" i="5"/>
  <c r="S195" i="5" s="1"/>
  <c r="P194" i="5"/>
  <c r="S194" i="5" s="1"/>
  <c r="P193" i="5"/>
  <c r="S193" i="5" s="1"/>
  <c r="P192" i="5"/>
  <c r="S192" i="5" s="1"/>
  <c r="P191" i="5"/>
  <c r="S191" i="5" s="1"/>
  <c r="P190" i="5"/>
  <c r="S190" i="5" s="1"/>
  <c r="S189" i="5"/>
  <c r="P189" i="5"/>
  <c r="P188" i="5"/>
  <c r="S188" i="5" s="1"/>
  <c r="S187" i="5"/>
  <c r="P187" i="5"/>
  <c r="P186" i="5"/>
  <c r="S186" i="5" s="1"/>
  <c r="P185" i="5"/>
  <c r="S185" i="5" s="1"/>
  <c r="P184" i="5"/>
  <c r="S184" i="5" s="1"/>
  <c r="P183" i="5"/>
  <c r="S183" i="5" s="1"/>
  <c r="P182" i="5"/>
  <c r="S182" i="5" s="1"/>
  <c r="S181" i="5"/>
  <c r="P181" i="5"/>
  <c r="P180" i="5"/>
  <c r="S180" i="5" s="1"/>
  <c r="P179" i="5"/>
  <c r="S179" i="5" s="1"/>
  <c r="P178" i="5"/>
  <c r="S178" i="5" s="1"/>
  <c r="S177" i="5"/>
  <c r="P177" i="5"/>
  <c r="P176" i="5"/>
  <c r="S176" i="5" s="1"/>
  <c r="P175" i="5"/>
  <c r="S175" i="5" s="1"/>
  <c r="P174" i="5"/>
  <c r="S174" i="5" s="1"/>
  <c r="S173" i="5"/>
  <c r="P173" i="5"/>
  <c r="P172" i="5"/>
  <c r="S172" i="5" s="1"/>
  <c r="S171" i="5"/>
  <c r="P171" i="5"/>
  <c r="P170" i="5"/>
  <c r="S170" i="5"/>
  <c r="P169" i="5"/>
  <c r="S169" i="5" s="1"/>
  <c r="P168" i="5"/>
  <c r="S168" i="5"/>
  <c r="S167" i="5"/>
  <c r="P167" i="5"/>
  <c r="P166" i="5"/>
  <c r="S166" i="5"/>
  <c r="P165" i="5"/>
  <c r="S165" i="5" s="1"/>
  <c r="P164" i="5"/>
  <c r="S164" i="5"/>
  <c r="P163" i="5"/>
  <c r="S163" i="5" s="1"/>
  <c r="P162" i="5"/>
  <c r="S162" i="5"/>
  <c r="P161" i="5"/>
  <c r="S161" i="5" s="1"/>
  <c r="P160" i="5"/>
  <c r="S160" i="5"/>
  <c r="P159" i="5"/>
  <c r="S159" i="5" s="1"/>
  <c r="P158" i="5"/>
  <c r="S158" i="5"/>
  <c r="P157" i="5"/>
  <c r="S157" i="5" s="1"/>
  <c r="P156" i="5"/>
  <c r="S156" i="5"/>
  <c r="P155" i="5"/>
  <c r="S155" i="5" s="1"/>
  <c r="P154" i="5"/>
  <c r="S154" i="5"/>
  <c r="P153" i="5"/>
  <c r="S153" i="5" s="1"/>
  <c r="P152" i="5"/>
  <c r="S152" i="5"/>
  <c r="P151" i="5"/>
  <c r="S151" i="5" s="1"/>
  <c r="P150" i="5"/>
  <c r="S150" i="5"/>
  <c r="P149" i="5"/>
  <c r="S149" i="5" s="1"/>
  <c r="P148" i="5"/>
  <c r="S148" i="5"/>
  <c r="P147" i="5"/>
  <c r="S147" i="5" s="1"/>
  <c r="P146" i="5"/>
  <c r="S146" i="5"/>
  <c r="P145" i="5"/>
  <c r="S145" i="5" s="1"/>
  <c r="P144" i="5"/>
  <c r="S144" i="5"/>
  <c r="P143" i="5"/>
  <c r="S143" i="5" s="1"/>
  <c r="P142" i="5"/>
  <c r="S142" i="5"/>
  <c r="P141" i="5"/>
  <c r="S141" i="5" s="1"/>
  <c r="P140" i="5"/>
  <c r="S140" i="5"/>
  <c r="P139" i="5"/>
  <c r="S139" i="5" s="1"/>
  <c r="P138" i="5"/>
  <c r="S138" i="5"/>
  <c r="P137" i="5"/>
  <c r="S137" i="5" s="1"/>
  <c r="P136" i="5"/>
  <c r="S136" i="5"/>
  <c r="P135" i="5"/>
  <c r="S135" i="5" s="1"/>
  <c r="P134" i="5"/>
  <c r="S134" i="5"/>
  <c r="P133" i="5"/>
  <c r="S133" i="5" s="1"/>
  <c r="P132" i="5"/>
  <c r="S132" i="5"/>
  <c r="P131" i="5"/>
  <c r="S131" i="5" s="1"/>
  <c r="P130" i="5"/>
  <c r="S130" i="5"/>
  <c r="P129" i="5"/>
  <c r="S129" i="5" s="1"/>
  <c r="P128" i="5"/>
  <c r="S128" i="5"/>
  <c r="P127" i="5"/>
  <c r="S127" i="5" s="1"/>
  <c r="P126" i="5"/>
  <c r="S126" i="5"/>
  <c r="P125" i="5"/>
  <c r="S125" i="5" s="1"/>
  <c r="P124" i="5"/>
  <c r="S124" i="5"/>
  <c r="P123" i="5"/>
  <c r="S123" i="5" s="1"/>
  <c r="P122" i="5"/>
  <c r="S122" i="5" s="1"/>
  <c r="P121" i="5"/>
  <c r="S121" i="5" s="1"/>
  <c r="P120" i="5"/>
  <c r="S120" i="5"/>
  <c r="P119" i="5"/>
  <c r="S119" i="5" s="1"/>
  <c r="P118" i="5"/>
  <c r="S118" i="5"/>
  <c r="P117" i="5"/>
  <c r="S117" i="5" s="1"/>
  <c r="P116" i="5"/>
  <c r="S116" i="5"/>
  <c r="P115" i="5"/>
  <c r="S115" i="5" s="1"/>
  <c r="P114" i="5"/>
  <c r="S114" i="5"/>
  <c r="P113" i="5"/>
  <c r="S113" i="5" s="1"/>
  <c r="P112" i="5"/>
  <c r="S112" i="5"/>
  <c r="P111" i="5"/>
  <c r="S111" i="5" s="1"/>
  <c r="P110" i="5"/>
  <c r="S110" i="5"/>
  <c r="P109" i="5"/>
  <c r="S109" i="5" s="1"/>
  <c r="P108" i="5"/>
  <c r="S108" i="5"/>
  <c r="P107" i="5"/>
  <c r="S107" i="5" s="1"/>
  <c r="P106" i="5"/>
  <c r="S106" i="5" s="1"/>
  <c r="P105" i="5"/>
  <c r="S105" i="5" s="1"/>
  <c r="P104" i="5"/>
  <c r="S104" i="5" s="1"/>
  <c r="P103" i="5"/>
  <c r="S103" i="5" s="1"/>
  <c r="P102" i="5"/>
  <c r="S102" i="5" s="1"/>
  <c r="P101" i="5"/>
  <c r="S101" i="5" s="1"/>
  <c r="P100" i="5"/>
  <c r="S100" i="5"/>
  <c r="P99" i="5"/>
  <c r="S99" i="5" s="1"/>
  <c r="P98" i="5"/>
  <c r="S98" i="5" s="1"/>
  <c r="P97" i="5"/>
  <c r="S97" i="5" s="1"/>
  <c r="P96" i="5"/>
  <c r="S96" i="5" s="1"/>
  <c r="P95" i="5"/>
  <c r="S95" i="5" s="1"/>
  <c r="P94" i="5"/>
  <c r="S94" i="5"/>
  <c r="P93" i="5"/>
  <c r="S93" i="5" s="1"/>
  <c r="P92" i="5"/>
  <c r="S92" i="5" s="1"/>
  <c r="P91" i="5"/>
  <c r="S91" i="5" s="1"/>
  <c r="P90" i="5"/>
  <c r="S90" i="5" s="1"/>
  <c r="P89" i="5"/>
  <c r="S89" i="5" s="1"/>
  <c r="P88" i="5"/>
  <c r="S88" i="5" s="1"/>
  <c r="P87" i="5"/>
  <c r="S87" i="5" s="1"/>
  <c r="P86" i="5"/>
  <c r="S86" i="5" s="1"/>
  <c r="P85" i="5"/>
  <c r="S85" i="5" s="1"/>
  <c r="P84" i="5"/>
  <c r="S84" i="5"/>
  <c r="P83" i="5"/>
  <c r="S83" i="5" s="1"/>
  <c r="P82" i="5"/>
  <c r="S82" i="5" s="1"/>
  <c r="P81" i="5"/>
  <c r="S81" i="5" s="1"/>
  <c r="P80" i="5"/>
  <c r="S80" i="5" s="1"/>
  <c r="P79" i="5"/>
  <c r="S79" i="5" s="1"/>
  <c r="P78" i="5"/>
  <c r="S78" i="5"/>
  <c r="P77" i="5"/>
  <c r="S77" i="5" s="1"/>
  <c r="P76" i="5"/>
  <c r="S76" i="5" s="1"/>
  <c r="P75" i="5"/>
  <c r="S75" i="5"/>
  <c r="P74" i="5"/>
  <c r="S74" i="5" s="1"/>
  <c r="P73" i="5"/>
  <c r="S73" i="5" s="1"/>
  <c r="P72" i="5"/>
  <c r="S72" i="5" s="1"/>
  <c r="P71" i="5"/>
  <c r="S71" i="5"/>
  <c r="P70" i="5"/>
  <c r="S70" i="5" s="1"/>
  <c r="P69" i="5"/>
  <c r="S69" i="5" s="1"/>
  <c r="P68" i="5"/>
  <c r="S68" i="5" s="1"/>
  <c r="P67" i="5"/>
  <c r="S67" i="5"/>
  <c r="P66" i="5"/>
  <c r="S66" i="5" s="1"/>
  <c r="P65" i="5"/>
  <c r="S65" i="5" s="1"/>
  <c r="P64" i="5"/>
  <c r="S64" i="5" s="1"/>
  <c r="P63" i="5"/>
  <c r="S63" i="5"/>
  <c r="P62" i="5"/>
  <c r="S62" i="5" s="1"/>
  <c r="P61" i="5"/>
  <c r="S61" i="5"/>
  <c r="P60" i="5"/>
  <c r="S60" i="5" s="1"/>
  <c r="P59" i="5"/>
  <c r="S59" i="5"/>
  <c r="P58" i="5"/>
  <c r="S58" i="5" s="1"/>
  <c r="P57" i="5"/>
  <c r="S57" i="5" s="1"/>
  <c r="P56" i="5"/>
  <c r="S56" i="5" s="1"/>
  <c r="P55" i="5"/>
  <c r="S55" i="5"/>
  <c r="P54" i="5"/>
  <c r="S54" i="5" s="1"/>
  <c r="P53" i="5"/>
  <c r="S53" i="5" s="1"/>
  <c r="P52" i="5"/>
  <c r="S52" i="5" s="1"/>
  <c r="P51" i="5"/>
  <c r="S51" i="5"/>
  <c r="P50" i="5"/>
  <c r="S50" i="5" s="1"/>
  <c r="P49" i="5"/>
  <c r="S49" i="5" s="1"/>
  <c r="P48" i="5"/>
  <c r="S48" i="5" s="1"/>
  <c r="P212" i="4"/>
  <c r="S212" i="4"/>
  <c r="P211" i="4"/>
  <c r="S211" i="4" s="1"/>
  <c r="P210" i="4"/>
  <c r="S210" i="4"/>
  <c r="P209" i="4"/>
  <c r="S209" i="4" s="1"/>
  <c r="P208" i="4"/>
  <c r="S208" i="4" s="1"/>
  <c r="P207" i="4"/>
  <c r="S207" i="4" s="1"/>
  <c r="P206" i="4"/>
  <c r="S206" i="4" s="1"/>
  <c r="P205" i="4"/>
  <c r="S205" i="4"/>
  <c r="P204" i="4"/>
  <c r="S204" i="4" s="1"/>
  <c r="P203" i="4"/>
  <c r="S203" i="4" s="1"/>
  <c r="P202" i="4"/>
  <c r="S202" i="4" s="1"/>
  <c r="P201" i="4"/>
  <c r="S201" i="4" s="1"/>
  <c r="P200" i="4"/>
  <c r="S200" i="4" s="1"/>
  <c r="P199" i="4"/>
  <c r="S199" i="4" s="1"/>
  <c r="P198" i="4"/>
  <c r="S198" i="4"/>
  <c r="P197" i="4"/>
  <c r="S197" i="4" s="1"/>
  <c r="P196" i="4"/>
  <c r="S196" i="4" s="1"/>
  <c r="P195" i="4"/>
  <c r="S195" i="4" s="1"/>
  <c r="P194" i="4"/>
  <c r="S194" i="4"/>
  <c r="P193" i="4"/>
  <c r="S193" i="4" s="1"/>
  <c r="P192" i="4"/>
  <c r="S192" i="4" s="1"/>
  <c r="P191" i="4"/>
  <c r="S191" i="4" s="1"/>
  <c r="P190" i="4"/>
  <c r="S190" i="4" s="1"/>
  <c r="P189" i="4"/>
  <c r="S189" i="4" s="1"/>
  <c r="P188" i="4"/>
  <c r="S188" i="4"/>
  <c r="P187" i="4"/>
  <c r="S187" i="4" s="1"/>
  <c r="P186" i="4"/>
  <c r="S186" i="4"/>
  <c r="P185" i="4"/>
  <c r="S185" i="4" s="1"/>
  <c r="P184" i="4"/>
  <c r="S184" i="4" s="1"/>
  <c r="P183" i="4"/>
  <c r="S183" i="4" s="1"/>
  <c r="P182" i="4"/>
  <c r="S182" i="4"/>
  <c r="P181" i="4"/>
  <c r="S181" i="4" s="1"/>
  <c r="P180" i="4"/>
  <c r="S180" i="4" s="1"/>
  <c r="P179" i="4"/>
  <c r="S179" i="4" s="1"/>
  <c r="P178" i="4"/>
  <c r="S178" i="4" s="1"/>
  <c r="P177" i="4"/>
  <c r="S177" i="4"/>
  <c r="P176" i="4"/>
  <c r="S176" i="4" s="1"/>
  <c r="P175" i="4"/>
  <c r="S175" i="4" s="1"/>
  <c r="P174" i="4"/>
  <c r="S174" i="4" s="1"/>
  <c r="P173" i="4"/>
  <c r="S173" i="4"/>
  <c r="P172" i="4"/>
  <c r="S172" i="4" s="1"/>
  <c r="P171" i="4"/>
  <c r="S171" i="4" s="1"/>
  <c r="P170" i="4"/>
  <c r="S170" i="4" s="1"/>
  <c r="P169" i="4"/>
  <c r="S169" i="4"/>
  <c r="P168" i="4"/>
  <c r="S168" i="4" s="1"/>
  <c r="P167" i="4"/>
  <c r="S167" i="4" s="1"/>
  <c r="P166" i="4"/>
  <c r="S166" i="4" s="1"/>
  <c r="P165" i="4"/>
  <c r="S165" i="4"/>
  <c r="P164" i="4"/>
  <c r="S164" i="4" s="1"/>
  <c r="P163" i="4"/>
  <c r="S163" i="4" s="1"/>
  <c r="P162" i="4"/>
  <c r="S162" i="4" s="1"/>
  <c r="P161" i="4"/>
  <c r="S161" i="4"/>
  <c r="P160" i="4"/>
  <c r="S160" i="4" s="1"/>
  <c r="P159" i="4"/>
  <c r="S159" i="4" s="1"/>
  <c r="P158" i="4"/>
  <c r="S158" i="4" s="1"/>
  <c r="P157" i="4"/>
  <c r="S157" i="4"/>
  <c r="P156" i="4"/>
  <c r="S156" i="4" s="1"/>
  <c r="P155" i="4"/>
  <c r="S155" i="4" s="1"/>
  <c r="P154" i="4"/>
  <c r="S154" i="4" s="1"/>
  <c r="P153" i="4"/>
  <c r="S153" i="4"/>
  <c r="P152" i="4"/>
  <c r="S152" i="4" s="1"/>
  <c r="P151" i="4"/>
  <c r="S151" i="4" s="1"/>
  <c r="P150" i="4"/>
  <c r="S150" i="4" s="1"/>
  <c r="P149" i="4"/>
  <c r="S149" i="4"/>
  <c r="P148" i="4"/>
  <c r="S148" i="4" s="1"/>
  <c r="P147" i="4"/>
  <c r="S147" i="4"/>
  <c r="P146" i="4"/>
  <c r="S146" i="4" s="1"/>
  <c r="P145" i="4"/>
  <c r="S145" i="4"/>
  <c r="P144" i="4"/>
  <c r="S144" i="4"/>
  <c r="P143" i="4"/>
  <c r="S143" i="4"/>
  <c r="P142" i="4"/>
  <c r="S142" i="4" s="1"/>
  <c r="P141" i="4"/>
  <c r="S141" i="4"/>
  <c r="P140" i="4"/>
  <c r="S140" i="4"/>
  <c r="P139" i="4"/>
  <c r="S139" i="4"/>
  <c r="P138" i="4"/>
  <c r="S138" i="4" s="1"/>
  <c r="P137" i="4"/>
  <c r="S137" i="4"/>
  <c r="P136" i="4"/>
  <c r="S136" i="4"/>
  <c r="P135" i="4"/>
  <c r="S135" i="4"/>
  <c r="P134" i="4"/>
  <c r="S134" i="4" s="1"/>
  <c r="P133" i="4"/>
  <c r="S133" i="4"/>
  <c r="P132" i="4"/>
  <c r="S132" i="4"/>
  <c r="P131" i="4"/>
  <c r="S131" i="4"/>
  <c r="P130" i="4"/>
  <c r="S130" i="4" s="1"/>
  <c r="P129" i="4"/>
  <c r="S129" i="4"/>
  <c r="P128" i="4"/>
  <c r="S128" i="4"/>
  <c r="P127" i="4"/>
  <c r="S127" i="4"/>
  <c r="P126" i="4"/>
  <c r="S126" i="4" s="1"/>
  <c r="P125" i="4"/>
  <c r="S125" i="4"/>
  <c r="P124" i="4"/>
  <c r="S124" i="4"/>
  <c r="P123" i="4"/>
  <c r="S123" i="4"/>
  <c r="P122" i="4"/>
  <c r="S122" i="4" s="1"/>
  <c r="P121" i="4"/>
  <c r="S121" i="4"/>
  <c r="P120" i="4"/>
  <c r="S120" i="4"/>
  <c r="P119" i="4"/>
  <c r="S119" i="4"/>
  <c r="P118" i="4"/>
  <c r="S118" i="4" s="1"/>
  <c r="P117" i="4"/>
  <c r="S117" i="4"/>
  <c r="P116" i="4"/>
  <c r="S116" i="4"/>
  <c r="P115" i="4"/>
  <c r="S115" i="4"/>
  <c r="P114" i="4"/>
  <c r="S114" i="4" s="1"/>
  <c r="P113" i="4"/>
  <c r="S113" i="4"/>
  <c r="P112" i="4"/>
  <c r="S112" i="4" s="1"/>
  <c r="P111" i="4"/>
  <c r="S111" i="4" s="1"/>
  <c r="P110" i="4"/>
  <c r="S110" i="4" s="1"/>
  <c r="P109" i="4"/>
  <c r="S109" i="4" s="1"/>
  <c r="P108" i="4"/>
  <c r="S108" i="4" s="1"/>
  <c r="P107" i="4"/>
  <c r="S107" i="4"/>
  <c r="P106" i="4"/>
  <c r="S106" i="4" s="1"/>
  <c r="P105" i="4"/>
  <c r="S105" i="4" s="1"/>
  <c r="P104" i="4"/>
  <c r="S104" i="4" s="1"/>
  <c r="P103" i="4"/>
  <c r="S103" i="4" s="1"/>
  <c r="P102" i="4"/>
  <c r="S102" i="4" s="1"/>
  <c r="P101" i="4"/>
  <c r="S101" i="4" s="1"/>
  <c r="P100" i="4"/>
  <c r="S100" i="4" s="1"/>
  <c r="P99" i="4"/>
  <c r="S99" i="4" s="1"/>
  <c r="P98" i="4"/>
  <c r="S98" i="4"/>
  <c r="P97" i="4"/>
  <c r="S97" i="4" s="1"/>
  <c r="P96" i="4"/>
  <c r="S96" i="4" s="1"/>
  <c r="P95" i="4"/>
  <c r="S95" i="4" s="1"/>
  <c r="P94" i="4"/>
  <c r="S94" i="4"/>
  <c r="P93" i="4"/>
  <c r="S93" i="4" s="1"/>
  <c r="P92" i="4"/>
  <c r="S92" i="4" s="1"/>
  <c r="P91" i="4"/>
  <c r="S91" i="4" s="1"/>
  <c r="P90" i="4"/>
  <c r="S90" i="4" s="1"/>
  <c r="P89" i="4"/>
  <c r="S89" i="4"/>
  <c r="P88" i="4"/>
  <c r="S88" i="4" s="1"/>
  <c r="P87" i="4"/>
  <c r="S87" i="4" s="1"/>
  <c r="P86" i="4"/>
  <c r="S86" i="4" s="1"/>
  <c r="P85" i="4"/>
  <c r="S85" i="4"/>
  <c r="P84" i="4"/>
  <c r="S84" i="4" s="1"/>
  <c r="P83" i="4"/>
  <c r="S83" i="4" s="1"/>
  <c r="P82" i="4"/>
  <c r="S82" i="4" s="1"/>
  <c r="P81" i="4"/>
  <c r="S81" i="4"/>
  <c r="P80" i="4"/>
  <c r="S80" i="4" s="1"/>
  <c r="P79" i="4"/>
  <c r="S79" i="4" s="1"/>
  <c r="P78" i="4"/>
  <c r="S78" i="4" s="1"/>
  <c r="P77" i="4"/>
  <c r="S77" i="4"/>
  <c r="P76" i="4"/>
  <c r="S76" i="4" s="1"/>
  <c r="P75" i="4"/>
  <c r="S75" i="4" s="1"/>
  <c r="P74" i="4"/>
  <c r="S74" i="4" s="1"/>
  <c r="P73" i="4"/>
  <c r="S73" i="4"/>
  <c r="P72" i="4"/>
  <c r="S72" i="4" s="1"/>
  <c r="P71" i="4"/>
  <c r="S71" i="4" s="1"/>
  <c r="P70" i="4"/>
  <c r="S70" i="4" s="1"/>
  <c r="P69" i="4"/>
  <c r="S69" i="4"/>
  <c r="P68" i="4"/>
  <c r="S68" i="4" s="1"/>
  <c r="P67" i="4"/>
  <c r="S67" i="4"/>
  <c r="P66" i="4"/>
  <c r="S66" i="4" s="1"/>
  <c r="P65" i="4"/>
  <c r="S65" i="4" s="1"/>
  <c r="P64" i="4"/>
  <c r="S64" i="4" s="1"/>
  <c r="P63" i="4"/>
  <c r="S63" i="4" s="1"/>
  <c r="P62" i="4"/>
  <c r="S62" i="4" s="1"/>
  <c r="P61" i="4"/>
  <c r="S61" i="4"/>
  <c r="P60" i="4"/>
  <c r="S60" i="4" s="1"/>
  <c r="P59" i="4"/>
  <c r="S59" i="4" s="1"/>
  <c r="P58" i="4"/>
  <c r="S58" i="4" s="1"/>
  <c r="P57" i="4"/>
  <c r="S57" i="4"/>
  <c r="P56" i="4"/>
  <c r="S56" i="4" s="1"/>
  <c r="P55" i="4"/>
  <c r="S55" i="4" s="1"/>
  <c r="P54" i="4"/>
  <c r="S54" i="4" s="1"/>
  <c r="P53" i="4"/>
  <c r="S53" i="4" s="1"/>
  <c r="P52" i="4"/>
  <c r="S52" i="4" s="1"/>
  <c r="P51" i="4"/>
  <c r="S51" i="4"/>
  <c r="P50" i="4"/>
  <c r="S50" i="4" s="1"/>
  <c r="P49" i="4"/>
  <c r="S49" i="4" s="1"/>
  <c r="P48" i="4"/>
  <c r="S48" i="4" s="1"/>
  <c r="P47" i="4"/>
  <c r="S47" i="4" s="1"/>
  <c r="P46" i="4"/>
  <c r="S46" i="4"/>
  <c r="P45" i="4"/>
  <c r="S45" i="4" s="1"/>
  <c r="P44" i="4"/>
  <c r="S44" i="4"/>
  <c r="P43" i="4"/>
  <c r="S43" i="4" s="1"/>
  <c r="P42" i="4"/>
  <c r="S42" i="4" s="1"/>
  <c r="P41" i="4"/>
  <c r="S41" i="4"/>
  <c r="P40" i="4"/>
  <c r="S40" i="4"/>
  <c r="P39" i="4"/>
  <c r="S39" i="4"/>
  <c r="P38" i="4"/>
  <c r="S38" i="4" s="1"/>
  <c r="P37" i="4"/>
  <c r="S37" i="4"/>
  <c r="P36" i="4"/>
  <c r="S36" i="4" s="1"/>
  <c r="P35" i="4"/>
  <c r="S35" i="4" s="1"/>
  <c r="P34" i="4"/>
  <c r="S34" i="4" s="1"/>
  <c r="P33" i="4"/>
  <c r="S33" i="4" s="1"/>
  <c r="P32" i="4"/>
  <c r="S32" i="4" s="1"/>
  <c r="P31" i="4"/>
  <c r="S31" i="4" s="1"/>
  <c r="P30" i="4"/>
  <c r="S30" i="4" s="1"/>
  <c r="P29" i="4"/>
  <c r="S29" i="4" s="1"/>
  <c r="P28" i="4"/>
  <c r="S28" i="4" s="1"/>
  <c r="P27" i="4"/>
  <c r="S27" i="4" s="1"/>
  <c r="P26" i="4"/>
  <c r="S26" i="4" s="1"/>
  <c r="P25" i="4"/>
  <c r="S25" i="4"/>
  <c r="P24" i="4"/>
  <c r="S24" i="4" s="1"/>
  <c r="P23" i="4"/>
  <c r="S23" i="4" s="1"/>
  <c r="P22" i="4"/>
  <c r="S22" i="4" s="1"/>
  <c r="P21" i="4"/>
  <c r="S21" i="4" s="1"/>
  <c r="P20" i="4"/>
  <c r="S20" i="4" s="1"/>
  <c r="P19" i="4"/>
  <c r="S19" i="4"/>
  <c r="P18" i="4"/>
  <c r="S18" i="4" s="1"/>
  <c r="P17" i="4"/>
  <c r="S17" i="4"/>
  <c r="P16" i="4"/>
  <c r="S16" i="4" s="1"/>
  <c r="P15" i="4"/>
  <c r="S15" i="4"/>
  <c r="P14" i="4"/>
  <c r="S14" i="4" s="1"/>
  <c r="P13" i="4"/>
  <c r="S13" i="4" s="1"/>
  <c r="P12" i="4"/>
  <c r="S12" i="4" s="1"/>
  <c r="P11" i="4"/>
  <c r="S11" i="4" s="1"/>
  <c r="P10" i="4"/>
  <c r="S10" i="4" s="1"/>
  <c r="P9" i="4"/>
  <c r="S9" i="4"/>
  <c r="P8" i="4"/>
  <c r="S8" i="4" s="1"/>
  <c r="P7" i="4"/>
  <c r="S7" i="4" s="1"/>
  <c r="P6" i="4"/>
  <c r="S6" i="4" s="1"/>
  <c r="P5" i="4"/>
  <c r="S5" i="4" s="1"/>
  <c r="P4" i="4"/>
  <c r="S4" i="4" s="1"/>
  <c r="P79" i="11"/>
  <c r="S79" i="11"/>
  <c r="P78" i="11"/>
  <c r="S78" i="11" s="1"/>
  <c r="P77" i="11"/>
  <c r="S77" i="11" s="1"/>
  <c r="P76" i="11"/>
  <c r="S76" i="11" s="1"/>
  <c r="P75" i="11"/>
  <c r="S75" i="11" s="1"/>
  <c r="P74" i="11"/>
  <c r="S74" i="11" s="1"/>
  <c r="P73" i="11"/>
  <c r="S73" i="11" s="1"/>
  <c r="P72" i="11"/>
  <c r="S72" i="11" s="1"/>
  <c r="P71" i="11"/>
  <c r="S71" i="11" s="1"/>
  <c r="P70" i="11"/>
  <c r="S70" i="11" s="1"/>
  <c r="P69" i="11"/>
  <c r="S69" i="11" s="1"/>
  <c r="P68" i="11"/>
  <c r="S68" i="11" s="1"/>
  <c r="P67" i="11"/>
  <c r="S67" i="11"/>
  <c r="P66" i="11"/>
  <c r="S66" i="11" s="1"/>
  <c r="P65" i="11"/>
  <c r="S65" i="11" s="1"/>
  <c r="P64" i="11"/>
  <c r="S64" i="11" s="1"/>
  <c r="P63" i="11"/>
  <c r="S63" i="11" s="1"/>
  <c r="P62" i="11"/>
  <c r="S62" i="11" s="1"/>
  <c r="P61" i="11"/>
  <c r="S61" i="11"/>
  <c r="P60" i="11"/>
  <c r="S60" i="11" s="1"/>
  <c r="P59" i="11"/>
  <c r="S59" i="11"/>
  <c r="P58" i="11"/>
  <c r="S58" i="11" s="1"/>
  <c r="P57" i="11"/>
  <c r="S57" i="11" s="1"/>
  <c r="P56" i="11"/>
  <c r="S56" i="11" s="1"/>
  <c r="P55" i="11"/>
  <c r="S55" i="11"/>
  <c r="P54" i="11"/>
  <c r="S54" i="11" s="1"/>
  <c r="P53" i="11"/>
  <c r="S53" i="11"/>
  <c r="P52" i="11"/>
  <c r="S52" i="11" s="1"/>
  <c r="P51" i="11"/>
  <c r="S51" i="11" s="1"/>
  <c r="P50" i="11"/>
  <c r="S50" i="11" s="1"/>
  <c r="P49" i="11"/>
  <c r="S49" i="11" s="1"/>
  <c r="P48" i="11"/>
  <c r="S48" i="11" s="1"/>
  <c r="P47" i="11"/>
  <c r="S47" i="11"/>
  <c r="P46" i="11"/>
  <c r="S46" i="11" s="1"/>
  <c r="P45" i="11"/>
  <c r="S45" i="11" s="1"/>
  <c r="P44" i="11"/>
  <c r="S44" i="11" s="1"/>
  <c r="P43" i="11"/>
  <c r="S43" i="11"/>
  <c r="P42" i="11"/>
  <c r="S42" i="11" s="1"/>
  <c r="P41" i="11"/>
  <c r="S41" i="11" s="1"/>
  <c r="P40" i="11"/>
  <c r="S40" i="11" s="1"/>
  <c r="P39" i="11"/>
  <c r="S39" i="11" s="1"/>
  <c r="P38" i="11"/>
  <c r="S38" i="11" s="1"/>
  <c r="P37" i="11"/>
  <c r="S37" i="11"/>
  <c r="P36" i="11"/>
  <c r="S36" i="11" s="1"/>
  <c r="P35" i="11"/>
  <c r="S35" i="11" s="1"/>
  <c r="P34" i="11"/>
  <c r="S34" i="11" s="1"/>
  <c r="P33" i="11"/>
  <c r="S33" i="11" s="1"/>
  <c r="P32" i="11"/>
  <c r="S32" i="11" s="1"/>
  <c r="P31" i="11"/>
  <c r="S31" i="11"/>
  <c r="P30" i="11"/>
  <c r="S30" i="11" s="1"/>
  <c r="P29" i="11"/>
  <c r="S29" i="11" s="1"/>
  <c r="P28" i="11"/>
  <c r="S28" i="11" s="1"/>
  <c r="P27" i="11"/>
  <c r="S27" i="11"/>
  <c r="P26" i="11"/>
  <c r="S26" i="11" s="1"/>
  <c r="P25" i="11"/>
  <c r="S25" i="11" s="1"/>
  <c r="P24" i="11"/>
  <c r="S24" i="11" s="1"/>
  <c r="P23" i="11"/>
  <c r="S23" i="11" s="1"/>
  <c r="P22" i="11"/>
  <c r="S22" i="11" s="1"/>
  <c r="P21" i="11"/>
  <c r="S21" i="11"/>
  <c r="P20" i="11"/>
  <c r="S20" i="11" s="1"/>
  <c r="P19" i="11"/>
  <c r="S19" i="11" s="1"/>
  <c r="P18" i="11"/>
  <c r="S18" i="11" s="1"/>
  <c r="P17" i="11"/>
  <c r="S17" i="11" s="1"/>
  <c r="P16" i="11"/>
  <c r="S16" i="11" s="1"/>
  <c r="P15" i="11"/>
  <c r="S15" i="11"/>
  <c r="P14" i="11"/>
  <c r="S14" i="11" s="1"/>
  <c r="P13" i="11"/>
  <c r="S13" i="11" s="1"/>
  <c r="P12" i="11"/>
  <c r="S12" i="11" s="1"/>
  <c r="P11" i="11"/>
  <c r="S11" i="11" s="1"/>
  <c r="P10" i="11"/>
  <c r="S10" i="11"/>
  <c r="P9" i="11"/>
  <c r="S9" i="11"/>
  <c r="P8" i="11"/>
  <c r="S8" i="11"/>
  <c r="P7" i="11"/>
  <c r="S7" i="11" s="1"/>
  <c r="P6" i="11"/>
  <c r="S6" i="11" s="1"/>
  <c r="P5" i="11"/>
  <c r="S5" i="11" s="1"/>
  <c r="P4" i="11"/>
  <c r="S4" i="11" s="1"/>
  <c r="B616" i="1"/>
  <c r="C616" i="1"/>
  <c r="P616" i="1" s="1"/>
  <c r="S616" i="1" s="1"/>
  <c r="B617" i="1"/>
  <c r="C617" i="1"/>
  <c r="B618" i="1"/>
  <c r="C618" i="1"/>
  <c r="P618" i="1" s="1"/>
  <c r="S618" i="1" s="1"/>
  <c r="B619" i="1"/>
  <c r="C619" i="1"/>
  <c r="P619" i="1" s="1"/>
  <c r="S619" i="1" s="1"/>
  <c r="B620" i="1"/>
  <c r="C620" i="1"/>
  <c r="P620" i="1" s="1"/>
  <c r="S620" i="1" s="1"/>
  <c r="B621" i="1"/>
  <c r="C621" i="1"/>
  <c r="B622" i="1"/>
  <c r="C622" i="1"/>
  <c r="B623" i="1"/>
  <c r="C623" i="1"/>
  <c r="B624" i="1"/>
  <c r="C624" i="1"/>
  <c r="P624" i="1"/>
  <c r="S624" i="1" s="1"/>
  <c r="B625" i="1"/>
  <c r="C625" i="1"/>
  <c r="P625" i="1" s="1"/>
  <c r="S625" i="1" s="1"/>
  <c r="B626" i="1"/>
  <c r="C626" i="1"/>
  <c r="B627" i="1"/>
  <c r="C627" i="1"/>
  <c r="P627" i="1" s="1"/>
  <c r="S627" i="1" s="1"/>
  <c r="B628" i="1"/>
  <c r="C628" i="1"/>
  <c r="P628" i="1" s="1"/>
  <c r="S628" i="1" s="1"/>
  <c r="B629" i="1"/>
  <c r="C629" i="1"/>
  <c r="P629" i="1" s="1"/>
  <c r="S629" i="1" s="1"/>
  <c r="B630" i="1"/>
  <c r="C630" i="1"/>
  <c r="B631" i="1"/>
  <c r="C631" i="1"/>
  <c r="P631" i="1" s="1"/>
  <c r="S631" i="1" s="1"/>
  <c r="B571" i="1"/>
  <c r="C571" i="1"/>
  <c r="L571" i="1" s="1"/>
  <c r="B572" i="1"/>
  <c r="C572" i="1"/>
  <c r="P572" i="1"/>
  <c r="S572" i="1"/>
  <c r="B573" i="1"/>
  <c r="C573" i="1"/>
  <c r="B574" i="1"/>
  <c r="C574" i="1"/>
  <c r="P574" i="1" s="1"/>
  <c r="S574" i="1" s="1"/>
  <c r="B575" i="1"/>
  <c r="C575" i="1"/>
  <c r="P575" i="1"/>
  <c r="S575" i="1"/>
  <c r="B576" i="1"/>
  <c r="C576" i="1"/>
  <c r="B577" i="1"/>
  <c r="C577" i="1"/>
  <c r="B578" i="1"/>
  <c r="C578" i="1"/>
  <c r="B579" i="1"/>
  <c r="C579" i="1"/>
  <c r="P579" i="1" s="1"/>
  <c r="S579" i="1" s="1"/>
  <c r="B580" i="1"/>
  <c r="C580" i="1"/>
  <c r="B581" i="1"/>
  <c r="C581" i="1"/>
  <c r="B582" i="1"/>
  <c r="C582" i="1"/>
  <c r="B583" i="1"/>
  <c r="C583" i="1"/>
  <c r="P583" i="1"/>
  <c r="S583" i="1" s="1"/>
  <c r="B584" i="1"/>
  <c r="C584" i="1"/>
  <c r="P584" i="1" s="1"/>
  <c r="S584" i="1" s="1"/>
  <c r="B585" i="1"/>
  <c r="C585" i="1"/>
  <c r="B586" i="1"/>
  <c r="C586" i="1"/>
  <c r="B587" i="1"/>
  <c r="C587" i="1"/>
  <c r="P587" i="1" s="1"/>
  <c r="S587" i="1" s="1"/>
  <c r="B588" i="1"/>
  <c r="C588" i="1"/>
  <c r="P588" i="1" s="1"/>
  <c r="S588" i="1" s="1"/>
  <c r="B589" i="1"/>
  <c r="C589" i="1"/>
  <c r="P589" i="1" s="1"/>
  <c r="S589" i="1" s="1"/>
  <c r="B590" i="1"/>
  <c r="C590" i="1"/>
  <c r="P590" i="1" s="1"/>
  <c r="S590" i="1" s="1"/>
  <c r="B591" i="1"/>
  <c r="C591" i="1"/>
  <c r="P591" i="1" s="1"/>
  <c r="S591" i="1" s="1"/>
  <c r="B592" i="1"/>
  <c r="C592" i="1"/>
  <c r="P592" i="1" s="1"/>
  <c r="S592" i="1" s="1"/>
  <c r="B593" i="1"/>
  <c r="C593" i="1"/>
  <c r="B594" i="1"/>
  <c r="C594" i="1"/>
  <c r="P594" i="1" s="1"/>
  <c r="S594" i="1" s="1"/>
  <c r="B595" i="1"/>
  <c r="C595" i="1"/>
  <c r="P595" i="1" s="1"/>
  <c r="S595" i="1" s="1"/>
  <c r="B596" i="1"/>
  <c r="C596" i="1"/>
  <c r="P596" i="1" s="1"/>
  <c r="S596" i="1" s="1"/>
  <c r="B597" i="1"/>
  <c r="C597" i="1"/>
  <c r="P597" i="1" s="1"/>
  <c r="S597" i="1" s="1"/>
  <c r="B598" i="1"/>
  <c r="C598" i="1"/>
  <c r="B599" i="1"/>
  <c r="C599" i="1"/>
  <c r="P599" i="1" s="1"/>
  <c r="S599" i="1" s="1"/>
  <c r="B600" i="1"/>
  <c r="C600" i="1"/>
  <c r="P600" i="1" s="1"/>
  <c r="S600" i="1" s="1"/>
  <c r="B601" i="1"/>
  <c r="C601" i="1"/>
  <c r="B602" i="1"/>
  <c r="C602" i="1"/>
  <c r="P602" i="1" s="1"/>
  <c r="S602" i="1" s="1"/>
  <c r="B603" i="1"/>
  <c r="C603" i="1"/>
  <c r="P603" i="1" s="1"/>
  <c r="S603" i="1" s="1"/>
  <c r="B604" i="1"/>
  <c r="C604" i="1"/>
  <c r="P604" i="1"/>
  <c r="S604" i="1"/>
  <c r="B605" i="1"/>
  <c r="C605" i="1"/>
  <c r="P605" i="1" s="1"/>
  <c r="S605" i="1" s="1"/>
  <c r="B606" i="1"/>
  <c r="C606" i="1"/>
  <c r="B607" i="1"/>
  <c r="C607" i="1"/>
  <c r="P607" i="1"/>
  <c r="S607" i="1"/>
  <c r="B608" i="1"/>
  <c r="C608" i="1"/>
  <c r="P608" i="1" s="1"/>
  <c r="B609" i="1"/>
  <c r="C609" i="1"/>
  <c r="B610" i="1"/>
  <c r="C610" i="1"/>
  <c r="B611" i="1"/>
  <c r="C611" i="1"/>
  <c r="P611" i="1" s="1"/>
  <c r="S611" i="1" s="1"/>
  <c r="B612" i="1"/>
  <c r="C612" i="1"/>
  <c r="P612" i="1" s="1"/>
  <c r="S612" i="1" s="1"/>
  <c r="B613" i="1"/>
  <c r="C613" i="1"/>
  <c r="B293" i="1"/>
  <c r="C293" i="1"/>
  <c r="P293" i="1" s="1"/>
  <c r="S293" i="1" s="1"/>
  <c r="B294" i="1"/>
  <c r="C294" i="1"/>
  <c r="B295" i="1"/>
  <c r="C295" i="1"/>
  <c r="B296" i="1"/>
  <c r="C296" i="1"/>
  <c r="B297" i="1"/>
  <c r="C297" i="1"/>
  <c r="P297" i="1" s="1"/>
  <c r="S297" i="1" s="1"/>
  <c r="B298" i="1"/>
  <c r="C298" i="1"/>
  <c r="B299" i="1"/>
  <c r="C299" i="1"/>
  <c r="P299" i="1" s="1"/>
  <c r="S299" i="1" s="1"/>
  <c r="B300" i="1"/>
  <c r="C300" i="1"/>
  <c r="B301" i="1"/>
  <c r="C301" i="1"/>
  <c r="P301" i="1" s="1"/>
  <c r="S301" i="1" s="1"/>
  <c r="B302" i="1"/>
  <c r="C302" i="1"/>
  <c r="P302" i="1" s="1"/>
  <c r="B303" i="1"/>
  <c r="C303" i="1"/>
  <c r="B304" i="1"/>
  <c r="C304" i="1"/>
  <c r="B305" i="1"/>
  <c r="C305" i="1"/>
  <c r="P305" i="1" s="1"/>
  <c r="S305" i="1" s="1"/>
  <c r="B306" i="1"/>
  <c r="C306" i="1"/>
  <c r="B307" i="1"/>
  <c r="C307" i="1"/>
  <c r="B308" i="1"/>
  <c r="C308" i="1"/>
  <c r="B309" i="1"/>
  <c r="C309" i="1"/>
  <c r="P309" i="1" s="1"/>
  <c r="S309" i="1" s="1"/>
  <c r="B310" i="1"/>
  <c r="C310" i="1"/>
  <c r="B311" i="1"/>
  <c r="C311" i="1"/>
  <c r="B312" i="1"/>
  <c r="C312" i="1"/>
  <c r="B313" i="1"/>
  <c r="C313" i="1"/>
  <c r="P313" i="1" s="1"/>
  <c r="S313" i="1" s="1"/>
  <c r="B314" i="1"/>
  <c r="C314" i="1"/>
  <c r="B315" i="1"/>
  <c r="C315" i="1"/>
  <c r="P315" i="1" s="1"/>
  <c r="S315" i="1" s="1"/>
  <c r="B316" i="1"/>
  <c r="C316" i="1"/>
  <c r="P316" i="1" s="1"/>
  <c r="S316" i="1" s="1"/>
  <c r="B317" i="1"/>
  <c r="C317" i="1"/>
  <c r="B318" i="1"/>
  <c r="C318" i="1"/>
  <c r="B319" i="1"/>
  <c r="C319" i="1"/>
  <c r="P319" i="1" s="1"/>
  <c r="S319" i="1" s="1"/>
  <c r="B320" i="1"/>
  <c r="C320" i="1"/>
  <c r="P320" i="1" s="1"/>
  <c r="S320" i="1" s="1"/>
  <c r="B321" i="1"/>
  <c r="C321" i="1"/>
  <c r="B322" i="1"/>
  <c r="C322" i="1"/>
  <c r="B323" i="1"/>
  <c r="C323" i="1"/>
  <c r="P323" i="1" s="1"/>
  <c r="S323" i="1"/>
  <c r="B324" i="1"/>
  <c r="C324" i="1"/>
  <c r="B325" i="1"/>
  <c r="C325" i="1"/>
  <c r="B326" i="1"/>
  <c r="C326" i="1"/>
  <c r="B327" i="1"/>
  <c r="C327" i="1"/>
  <c r="P327" i="1" s="1"/>
  <c r="S327" i="1" s="1"/>
  <c r="B328" i="1"/>
  <c r="C328" i="1"/>
  <c r="B329" i="1"/>
  <c r="C329" i="1"/>
  <c r="P329" i="1" s="1"/>
  <c r="S329" i="1" s="1"/>
  <c r="B330" i="1"/>
  <c r="C330" i="1"/>
  <c r="B331" i="1"/>
  <c r="C331" i="1"/>
  <c r="P331" i="1" s="1"/>
  <c r="S331" i="1" s="1"/>
  <c r="B332" i="1"/>
  <c r="C332" i="1"/>
  <c r="B333" i="1"/>
  <c r="C333" i="1"/>
  <c r="B334" i="1"/>
  <c r="C334" i="1"/>
  <c r="B335" i="1"/>
  <c r="C335" i="1"/>
  <c r="P335" i="1"/>
  <c r="S335" i="1" s="1"/>
  <c r="B336" i="1"/>
  <c r="C336" i="1"/>
  <c r="P336" i="1" s="1"/>
  <c r="S336" i="1" s="1"/>
  <c r="B337" i="1"/>
  <c r="C337" i="1"/>
  <c r="B338" i="1"/>
  <c r="C338" i="1"/>
  <c r="B339" i="1"/>
  <c r="C339" i="1"/>
  <c r="P339" i="1" s="1"/>
  <c r="S339" i="1" s="1"/>
  <c r="B340" i="1"/>
  <c r="C340" i="1"/>
  <c r="P340" i="1" s="1"/>
  <c r="S340" i="1" s="1"/>
  <c r="B341" i="1"/>
  <c r="C341" i="1"/>
  <c r="B342" i="1"/>
  <c r="C342" i="1"/>
  <c r="B343" i="1"/>
  <c r="C343" i="1"/>
  <c r="P343" i="1" s="1"/>
  <c r="S343" i="1" s="1"/>
  <c r="B344" i="1"/>
  <c r="C344" i="1"/>
  <c r="P344" i="1" s="1"/>
  <c r="S344" i="1" s="1"/>
  <c r="B345" i="1"/>
  <c r="C345" i="1"/>
  <c r="B346" i="1"/>
  <c r="C346" i="1"/>
  <c r="B347" i="1"/>
  <c r="C347" i="1"/>
  <c r="P347" i="1" s="1"/>
  <c r="S347" i="1" s="1"/>
  <c r="B348" i="1"/>
  <c r="C348" i="1"/>
  <c r="B349" i="1"/>
  <c r="C349" i="1"/>
  <c r="B350" i="1"/>
  <c r="C350" i="1"/>
  <c r="P350" i="1" s="1"/>
  <c r="S350" i="1" s="1"/>
  <c r="B351" i="1"/>
  <c r="C351" i="1"/>
  <c r="P351" i="1" s="1"/>
  <c r="S351" i="1" s="1"/>
  <c r="B352" i="1"/>
  <c r="C352" i="1"/>
  <c r="B353" i="1"/>
  <c r="C353" i="1"/>
  <c r="B354" i="1"/>
  <c r="C354" i="1"/>
  <c r="P354" i="1" s="1"/>
  <c r="S354" i="1" s="1"/>
  <c r="B355" i="1"/>
  <c r="C355" i="1"/>
  <c r="P355" i="1" s="1"/>
  <c r="S355" i="1" s="1"/>
  <c r="B356" i="1"/>
  <c r="C356" i="1"/>
  <c r="B357" i="1"/>
  <c r="C357" i="1"/>
  <c r="B358" i="1"/>
  <c r="C358" i="1"/>
  <c r="B359" i="1"/>
  <c r="C359" i="1"/>
  <c r="P359" i="1" s="1"/>
  <c r="S359" i="1" s="1"/>
  <c r="B360" i="1"/>
  <c r="C360" i="1"/>
  <c r="B361" i="1"/>
  <c r="C361" i="1"/>
  <c r="B362" i="1"/>
  <c r="C362" i="1"/>
  <c r="P362" i="1" s="1"/>
  <c r="B363" i="1"/>
  <c r="C363" i="1"/>
  <c r="B364" i="1"/>
  <c r="C364" i="1"/>
  <c r="P364" i="1" s="1"/>
  <c r="B365" i="1"/>
  <c r="C365" i="1"/>
  <c r="B366" i="1"/>
  <c r="C366" i="1"/>
  <c r="P366" i="1" s="1"/>
  <c r="S366" i="1" s="1"/>
  <c r="B367" i="1"/>
  <c r="C367" i="1"/>
  <c r="B368" i="1"/>
  <c r="C368" i="1"/>
  <c r="B369" i="1"/>
  <c r="C369" i="1"/>
  <c r="P369" i="1" s="1"/>
  <c r="S369" i="1" s="1"/>
  <c r="B370" i="1"/>
  <c r="C370" i="1"/>
  <c r="B371" i="1"/>
  <c r="C371" i="1"/>
  <c r="B372" i="1"/>
  <c r="C372" i="1"/>
  <c r="B373" i="1"/>
  <c r="C373" i="1"/>
  <c r="P373" i="1" s="1"/>
  <c r="S373" i="1" s="1"/>
  <c r="B374" i="1"/>
  <c r="C374" i="1"/>
  <c r="B375" i="1"/>
  <c r="C375" i="1"/>
  <c r="B376" i="1"/>
  <c r="C376" i="1"/>
  <c r="B377" i="1"/>
  <c r="C377" i="1"/>
  <c r="P377" i="1" s="1"/>
  <c r="B378" i="1"/>
  <c r="C378" i="1"/>
  <c r="B379" i="1"/>
  <c r="C379" i="1"/>
  <c r="P379" i="1" s="1"/>
  <c r="S379" i="1" s="1"/>
  <c r="B380" i="1"/>
  <c r="C380" i="1"/>
  <c r="B381" i="1"/>
  <c r="C381" i="1"/>
  <c r="B382" i="1"/>
  <c r="C382" i="1"/>
  <c r="B383" i="1"/>
  <c r="C383" i="1"/>
  <c r="P383" i="1" s="1"/>
  <c r="S383" i="1" s="1"/>
  <c r="B384" i="1"/>
  <c r="C384" i="1"/>
  <c r="P384" i="1" s="1"/>
  <c r="S384" i="1" s="1"/>
  <c r="B385" i="1"/>
  <c r="C385" i="1"/>
  <c r="B386" i="1"/>
  <c r="C386" i="1"/>
  <c r="B387" i="1"/>
  <c r="C387" i="1"/>
  <c r="P387" i="1" s="1"/>
  <c r="S387" i="1" s="1"/>
  <c r="B388" i="1"/>
  <c r="C388" i="1"/>
  <c r="B389" i="1"/>
  <c r="C389" i="1"/>
  <c r="B390" i="1"/>
  <c r="C390" i="1"/>
  <c r="B391" i="1"/>
  <c r="C391" i="1"/>
  <c r="P391" i="1" s="1"/>
  <c r="S391" i="1" s="1"/>
  <c r="B392" i="1"/>
  <c r="C392" i="1"/>
  <c r="B393" i="1"/>
  <c r="C393" i="1"/>
  <c r="P393" i="1" s="1"/>
  <c r="S393" i="1" s="1"/>
  <c r="B394" i="1"/>
  <c r="C394" i="1"/>
  <c r="B395" i="1"/>
  <c r="C395" i="1"/>
  <c r="P395" i="1" s="1"/>
  <c r="S395" i="1" s="1"/>
  <c r="B396" i="1"/>
  <c r="C396" i="1"/>
  <c r="B397" i="1"/>
  <c r="C397" i="1"/>
  <c r="P397" i="1" s="1"/>
  <c r="S397" i="1" s="1"/>
  <c r="B398" i="1"/>
  <c r="C398" i="1"/>
  <c r="B399" i="1"/>
  <c r="C399" i="1"/>
  <c r="P399" i="1"/>
  <c r="S399" i="1" s="1"/>
  <c r="B400" i="1"/>
  <c r="C400" i="1"/>
  <c r="B401" i="1"/>
  <c r="C401" i="1"/>
  <c r="B402" i="1"/>
  <c r="C402" i="1"/>
  <c r="B403" i="1"/>
  <c r="C403" i="1"/>
  <c r="P403" i="1" s="1"/>
  <c r="S403" i="1" s="1"/>
  <c r="B404" i="1"/>
  <c r="C404" i="1"/>
  <c r="B405" i="1"/>
  <c r="C405" i="1"/>
  <c r="B406" i="1"/>
  <c r="C406" i="1"/>
  <c r="B407" i="1"/>
  <c r="C407" i="1"/>
  <c r="P407" i="1" s="1"/>
  <c r="S407" i="1" s="1"/>
  <c r="B408" i="1"/>
  <c r="C408" i="1"/>
  <c r="P408" i="1" s="1"/>
  <c r="S408" i="1" s="1"/>
  <c r="B409" i="1"/>
  <c r="C409" i="1"/>
  <c r="B410" i="1"/>
  <c r="C410" i="1"/>
  <c r="P410" i="1" s="1"/>
  <c r="S410" i="1" s="1"/>
  <c r="B411" i="1"/>
  <c r="C411" i="1"/>
  <c r="P411" i="1" s="1"/>
  <c r="S411" i="1" s="1"/>
  <c r="B412" i="1"/>
  <c r="C412" i="1"/>
  <c r="B413" i="1"/>
  <c r="C413" i="1"/>
  <c r="B414" i="1"/>
  <c r="C414" i="1"/>
  <c r="B415" i="1"/>
  <c r="C415" i="1"/>
  <c r="P415" i="1" s="1"/>
  <c r="S415" i="1" s="1"/>
  <c r="B416" i="1"/>
  <c r="C416" i="1"/>
  <c r="B417" i="1"/>
  <c r="C417" i="1"/>
  <c r="B418" i="1"/>
  <c r="C418" i="1"/>
  <c r="B419" i="1"/>
  <c r="C419" i="1"/>
  <c r="P419" i="1" s="1"/>
  <c r="S419" i="1" s="1"/>
  <c r="B420" i="1"/>
  <c r="C420" i="1"/>
  <c r="B421" i="1"/>
  <c r="C421" i="1"/>
  <c r="P421" i="1" s="1"/>
  <c r="B422" i="1"/>
  <c r="C422" i="1"/>
  <c r="B423" i="1"/>
  <c r="C423" i="1"/>
  <c r="P423" i="1" s="1"/>
  <c r="S423" i="1" s="1"/>
  <c r="B424" i="1"/>
  <c r="C424" i="1"/>
  <c r="B425" i="1"/>
  <c r="C425" i="1"/>
  <c r="B426" i="1"/>
  <c r="C426" i="1"/>
  <c r="B427" i="1"/>
  <c r="C427" i="1"/>
  <c r="P427" i="1" s="1"/>
  <c r="S427" i="1" s="1"/>
  <c r="B428" i="1"/>
  <c r="C428" i="1"/>
  <c r="B429" i="1"/>
  <c r="C429" i="1"/>
  <c r="B430" i="1"/>
  <c r="C430" i="1"/>
  <c r="B431" i="1"/>
  <c r="C431" i="1"/>
  <c r="P431" i="1" s="1"/>
  <c r="S431" i="1" s="1"/>
  <c r="B432" i="1"/>
  <c r="C432" i="1"/>
  <c r="P432" i="1" s="1"/>
  <c r="B433" i="1"/>
  <c r="C433" i="1"/>
  <c r="B434" i="1"/>
  <c r="C434" i="1"/>
  <c r="B435" i="1"/>
  <c r="C435" i="1"/>
  <c r="B436" i="1"/>
  <c r="C436" i="1"/>
  <c r="P436" i="1" s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P443" i="1" s="1"/>
  <c r="S443" i="1" s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P459" i="1"/>
  <c r="S459" i="1" s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P475" i="1" s="1"/>
  <c r="S475" i="1" s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P483" i="1" s="1"/>
  <c r="S483" i="1" s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P491" i="1" s="1"/>
  <c r="S491" i="1" s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P507" i="1"/>
  <c r="S507" i="1" s="1"/>
  <c r="B508" i="1"/>
  <c r="C508" i="1"/>
  <c r="B509" i="1"/>
  <c r="C509" i="1"/>
  <c r="P509" i="1" s="1"/>
  <c r="S509" i="1" s="1"/>
  <c r="B510" i="1"/>
  <c r="C510" i="1"/>
  <c r="B511" i="1"/>
  <c r="C511" i="1"/>
  <c r="B512" i="1"/>
  <c r="C512" i="1"/>
  <c r="B513" i="1"/>
  <c r="C513" i="1"/>
  <c r="P513" i="1" s="1"/>
  <c r="S513" i="1" s="1"/>
  <c r="B514" i="1"/>
  <c r="C514" i="1"/>
  <c r="B515" i="1"/>
  <c r="C515" i="1"/>
  <c r="P515" i="1" s="1"/>
  <c r="S515" i="1" s="1"/>
  <c r="B516" i="1"/>
  <c r="C516" i="1"/>
  <c r="B517" i="1"/>
  <c r="C517" i="1"/>
  <c r="P517" i="1" s="1"/>
  <c r="S517" i="1" s="1"/>
  <c r="B518" i="1"/>
  <c r="C518" i="1"/>
  <c r="B519" i="1"/>
  <c r="C519" i="1"/>
  <c r="B520" i="1"/>
  <c r="C520" i="1"/>
  <c r="B521" i="1"/>
  <c r="C521" i="1"/>
  <c r="B522" i="1"/>
  <c r="C522" i="1"/>
  <c r="B523" i="1"/>
  <c r="C523" i="1"/>
  <c r="P523" i="1" s="1"/>
  <c r="S523" i="1" s="1"/>
  <c r="B524" i="1"/>
  <c r="C524" i="1"/>
  <c r="B525" i="1"/>
  <c r="C525" i="1"/>
  <c r="B526" i="1"/>
  <c r="C526" i="1"/>
  <c r="P526" i="1" s="1"/>
  <c r="S526" i="1" s="1"/>
  <c r="B527" i="1"/>
  <c r="C527" i="1"/>
  <c r="B528" i="1"/>
  <c r="C528" i="1"/>
  <c r="P528" i="1"/>
  <c r="S528" i="1" s="1"/>
  <c r="B529" i="1"/>
  <c r="C529" i="1"/>
  <c r="B530" i="1"/>
  <c r="C530" i="1"/>
  <c r="P530" i="1" s="1"/>
  <c r="S530" i="1" s="1"/>
  <c r="B531" i="1"/>
  <c r="C531" i="1"/>
  <c r="B532" i="1"/>
  <c r="C532" i="1"/>
  <c r="P532" i="1" s="1"/>
  <c r="S532" i="1" s="1"/>
  <c r="B533" i="1"/>
  <c r="C533" i="1"/>
  <c r="B534" i="1"/>
  <c r="C534" i="1"/>
  <c r="P534" i="1" s="1"/>
  <c r="S534" i="1" s="1"/>
  <c r="B535" i="1"/>
  <c r="C535" i="1"/>
  <c r="B536" i="1"/>
  <c r="C536" i="1"/>
  <c r="P536" i="1"/>
  <c r="S536" i="1" s="1"/>
  <c r="B537" i="1"/>
  <c r="C537" i="1"/>
  <c r="B538" i="1"/>
  <c r="C538" i="1"/>
  <c r="B539" i="1"/>
  <c r="C539" i="1"/>
  <c r="P539" i="1" s="1"/>
  <c r="S539" i="1" s="1"/>
  <c r="B540" i="1"/>
  <c r="C540" i="1"/>
  <c r="B541" i="1"/>
  <c r="C541" i="1"/>
  <c r="B542" i="1"/>
  <c r="C542" i="1"/>
  <c r="P542" i="1" s="1"/>
  <c r="S542" i="1" s="1"/>
  <c r="B543" i="1"/>
  <c r="C543" i="1"/>
  <c r="B544" i="1"/>
  <c r="C544" i="1"/>
  <c r="B545" i="1"/>
  <c r="C545" i="1"/>
  <c r="B546" i="1"/>
  <c r="C546" i="1"/>
  <c r="P546" i="1" s="1"/>
  <c r="S546" i="1" s="1"/>
  <c r="B547" i="1"/>
  <c r="C547" i="1"/>
  <c r="B548" i="1"/>
  <c r="C548" i="1"/>
  <c r="B549" i="1"/>
  <c r="C549" i="1"/>
  <c r="B550" i="1"/>
  <c r="C550" i="1"/>
  <c r="P550" i="1" s="1"/>
  <c r="S550" i="1" s="1"/>
  <c r="B551" i="1"/>
  <c r="C551" i="1"/>
  <c r="B552" i="1"/>
  <c r="C552" i="1"/>
  <c r="B553" i="1"/>
  <c r="C553" i="1"/>
  <c r="B554" i="1"/>
  <c r="C554" i="1"/>
  <c r="P554" i="1" s="1"/>
  <c r="S554" i="1" s="1"/>
  <c r="B555" i="1"/>
  <c r="C555" i="1"/>
  <c r="P555" i="1" s="1"/>
  <c r="S555" i="1" s="1"/>
  <c r="B556" i="1"/>
  <c r="C556" i="1"/>
  <c r="B557" i="1"/>
  <c r="C557" i="1"/>
  <c r="B558" i="1"/>
  <c r="C558" i="1"/>
  <c r="P558" i="1" s="1"/>
  <c r="S558" i="1" s="1"/>
  <c r="B559" i="1"/>
  <c r="C559" i="1"/>
  <c r="B560" i="1"/>
  <c r="C560" i="1"/>
  <c r="B561" i="1"/>
  <c r="C561" i="1"/>
  <c r="B562" i="1"/>
  <c r="C562" i="1"/>
  <c r="P562" i="1" s="1"/>
  <c r="S562" i="1" s="1"/>
  <c r="B563" i="1"/>
  <c r="C563" i="1"/>
  <c r="B564" i="1"/>
  <c r="C564" i="1"/>
  <c r="B565" i="1"/>
  <c r="C565" i="1"/>
  <c r="P565" i="1" s="1"/>
  <c r="S565" i="1" s="1"/>
  <c r="B566" i="1"/>
  <c r="C566" i="1"/>
  <c r="P566" i="1" s="1"/>
  <c r="S566" i="1" s="1"/>
  <c r="B567" i="1"/>
  <c r="C567" i="1"/>
  <c r="P567" i="1" s="1"/>
  <c r="S567" i="1" s="1"/>
  <c r="B568" i="1"/>
  <c r="C568" i="1"/>
  <c r="P86" i="1"/>
  <c r="S86" i="1"/>
  <c r="P89" i="1"/>
  <c r="S89" i="1" s="1"/>
  <c r="P90" i="1"/>
  <c r="S90" i="1" s="1"/>
  <c r="P98" i="1"/>
  <c r="S98" i="1"/>
  <c r="P100" i="1"/>
  <c r="S100" i="1" s="1"/>
  <c r="S102" i="1"/>
  <c r="P104" i="1"/>
  <c r="S104" i="1" s="1"/>
  <c r="B108" i="1"/>
  <c r="C108" i="1"/>
  <c r="P108" i="1" s="1"/>
  <c r="S108" i="1" s="1"/>
  <c r="B109" i="1"/>
  <c r="C109" i="1"/>
  <c r="P109" i="1" s="1"/>
  <c r="S109" i="1" s="1"/>
  <c r="B110" i="1"/>
  <c r="C110" i="1"/>
  <c r="P110" i="1" s="1"/>
  <c r="S110" i="1" s="1"/>
  <c r="B111" i="1"/>
  <c r="C111" i="1"/>
  <c r="P111" i="1" s="1"/>
  <c r="S111" i="1" s="1"/>
  <c r="B112" i="1"/>
  <c r="C112" i="1"/>
  <c r="P112" i="1" s="1"/>
  <c r="S112" i="1" s="1"/>
  <c r="B113" i="1"/>
  <c r="C113" i="1"/>
  <c r="B114" i="1"/>
  <c r="C114" i="1"/>
  <c r="P114" i="1" s="1"/>
  <c r="S114" i="1" s="1"/>
  <c r="B115" i="1"/>
  <c r="C115" i="1"/>
  <c r="B116" i="1"/>
  <c r="C116" i="1"/>
  <c r="P116" i="1" s="1"/>
  <c r="B117" i="1"/>
  <c r="C117" i="1"/>
  <c r="B118" i="1"/>
  <c r="C118" i="1"/>
  <c r="P118" i="1"/>
  <c r="S118" i="1" s="1"/>
  <c r="B119" i="1"/>
  <c r="C119" i="1"/>
  <c r="P119" i="1" s="1"/>
  <c r="S119" i="1" s="1"/>
  <c r="B120" i="1"/>
  <c r="C120" i="1"/>
  <c r="P120" i="1" s="1"/>
  <c r="S120" i="1" s="1"/>
  <c r="B121" i="1"/>
  <c r="C121" i="1"/>
  <c r="B122" i="1"/>
  <c r="C122" i="1"/>
  <c r="P122" i="1" s="1"/>
  <c r="S122" i="1" s="1"/>
  <c r="B123" i="1"/>
  <c r="C123" i="1"/>
  <c r="B124" i="1"/>
  <c r="C124" i="1"/>
  <c r="P124" i="1"/>
  <c r="S124" i="1" s="1"/>
  <c r="B125" i="1"/>
  <c r="C125" i="1"/>
  <c r="B126" i="1"/>
  <c r="C126" i="1"/>
  <c r="P126" i="1" s="1"/>
  <c r="S126" i="1" s="1"/>
  <c r="B127" i="1"/>
  <c r="C127" i="1"/>
  <c r="P127" i="1" s="1"/>
  <c r="B128" i="1"/>
  <c r="C128" i="1"/>
  <c r="P128" i="1" s="1"/>
  <c r="S128" i="1" s="1"/>
  <c r="B129" i="1"/>
  <c r="C129" i="1"/>
  <c r="P129" i="1" s="1"/>
  <c r="S129" i="1" s="1"/>
  <c r="B130" i="1"/>
  <c r="C130" i="1"/>
  <c r="P130" i="1" s="1"/>
  <c r="S130" i="1" s="1"/>
  <c r="B131" i="1"/>
  <c r="C131" i="1"/>
  <c r="B132" i="1"/>
  <c r="C132" i="1"/>
  <c r="P132" i="1" s="1"/>
  <c r="S132" i="1"/>
  <c r="B133" i="1"/>
  <c r="C133" i="1"/>
  <c r="P133" i="1"/>
  <c r="S133" i="1" s="1"/>
  <c r="B134" i="1"/>
  <c r="C134" i="1"/>
  <c r="P134" i="1" s="1"/>
  <c r="S134" i="1" s="1"/>
  <c r="B135" i="1"/>
  <c r="C135" i="1"/>
  <c r="B136" i="1"/>
  <c r="C136" i="1"/>
  <c r="P136" i="1" s="1"/>
  <c r="S136" i="1" s="1"/>
  <c r="B137" i="1"/>
  <c r="C137" i="1"/>
  <c r="P137" i="1" s="1"/>
  <c r="S137" i="1" s="1"/>
  <c r="B138" i="1"/>
  <c r="C138" i="1"/>
  <c r="P138" i="1" s="1"/>
  <c r="S138" i="1" s="1"/>
  <c r="B139" i="1"/>
  <c r="C139" i="1"/>
  <c r="B140" i="1"/>
  <c r="C140" i="1"/>
  <c r="P140" i="1" s="1"/>
  <c r="S140" i="1"/>
  <c r="B141" i="1"/>
  <c r="C141" i="1"/>
  <c r="P141" i="1"/>
  <c r="S141" i="1" s="1"/>
  <c r="B142" i="1"/>
  <c r="C142" i="1"/>
  <c r="P142" i="1" s="1"/>
  <c r="S142" i="1"/>
  <c r="B143" i="1"/>
  <c r="C143" i="1"/>
  <c r="P143" i="1"/>
  <c r="B144" i="1"/>
  <c r="C144" i="1"/>
  <c r="P144" i="1" s="1"/>
  <c r="S144" i="1" s="1"/>
  <c r="B145" i="1"/>
  <c r="C145" i="1"/>
  <c r="B146" i="1"/>
  <c r="C146" i="1"/>
  <c r="P146" i="1" s="1"/>
  <c r="S146" i="1" s="1"/>
  <c r="B147" i="1"/>
  <c r="C147" i="1"/>
  <c r="P147" i="1" s="1"/>
  <c r="S147" i="1" s="1"/>
  <c r="B148" i="1"/>
  <c r="C148" i="1"/>
  <c r="P148" i="1"/>
  <c r="S148" i="1" s="1"/>
  <c r="B149" i="1"/>
  <c r="C149" i="1"/>
  <c r="B150" i="1"/>
  <c r="C150" i="1"/>
  <c r="P150" i="1" s="1"/>
  <c r="S150" i="1" s="1"/>
  <c r="B151" i="1"/>
  <c r="C151" i="1"/>
  <c r="B152" i="1"/>
  <c r="C152" i="1"/>
  <c r="P152" i="1"/>
  <c r="S152" i="1" s="1"/>
  <c r="B153" i="1"/>
  <c r="C153" i="1"/>
  <c r="P153" i="1" s="1"/>
  <c r="S153" i="1" s="1"/>
  <c r="B154" i="1"/>
  <c r="C154" i="1"/>
  <c r="P154" i="1"/>
  <c r="S154" i="1" s="1"/>
  <c r="B155" i="1"/>
  <c r="C155" i="1"/>
  <c r="P155" i="1" s="1"/>
  <c r="S155" i="1" s="1"/>
  <c r="B156" i="1"/>
  <c r="C156" i="1"/>
  <c r="P156" i="1" s="1"/>
  <c r="S156" i="1" s="1"/>
  <c r="B157" i="1"/>
  <c r="C157" i="1"/>
  <c r="B158" i="1"/>
  <c r="C158" i="1"/>
  <c r="P158" i="1" s="1"/>
  <c r="S158" i="1" s="1"/>
  <c r="B159" i="1"/>
  <c r="C159" i="1"/>
  <c r="P159" i="1" s="1"/>
  <c r="S159" i="1" s="1"/>
  <c r="B160" i="1"/>
  <c r="C160" i="1"/>
  <c r="P160" i="1" s="1"/>
  <c r="S160" i="1" s="1"/>
  <c r="B161" i="1"/>
  <c r="C161" i="1"/>
  <c r="B162" i="1"/>
  <c r="C162" i="1"/>
  <c r="P162" i="1" s="1"/>
  <c r="S162" i="1" s="1"/>
  <c r="B163" i="1"/>
  <c r="C163" i="1"/>
  <c r="P163" i="1" s="1"/>
  <c r="S163" i="1" s="1"/>
  <c r="B164" i="1"/>
  <c r="C164" i="1"/>
  <c r="P164" i="1" s="1"/>
  <c r="S164" i="1" s="1"/>
  <c r="B165" i="1"/>
  <c r="C165" i="1"/>
  <c r="P165" i="1" s="1"/>
  <c r="S165" i="1" s="1"/>
  <c r="B166" i="1"/>
  <c r="C166" i="1"/>
  <c r="P166" i="1" s="1"/>
  <c r="S166" i="1" s="1"/>
  <c r="B167" i="1"/>
  <c r="C167" i="1"/>
  <c r="P167" i="1" s="1"/>
  <c r="S167" i="1" s="1"/>
  <c r="B168" i="1"/>
  <c r="C168" i="1"/>
  <c r="P168" i="1" s="1"/>
  <c r="S168" i="1" s="1"/>
  <c r="B169" i="1"/>
  <c r="C169" i="1"/>
  <c r="P169" i="1" s="1"/>
  <c r="S169" i="1" s="1"/>
  <c r="B170" i="1"/>
  <c r="C170" i="1"/>
  <c r="P170" i="1"/>
  <c r="S170" i="1" s="1"/>
  <c r="B171" i="1"/>
  <c r="C171" i="1"/>
  <c r="P171" i="1" s="1"/>
  <c r="S171" i="1" s="1"/>
  <c r="B172" i="1"/>
  <c r="C172" i="1"/>
  <c r="P172" i="1" s="1"/>
  <c r="S172" i="1" s="1"/>
  <c r="B173" i="1"/>
  <c r="C173" i="1"/>
  <c r="P173" i="1" s="1"/>
  <c r="S173" i="1" s="1"/>
  <c r="B174" i="1"/>
  <c r="C174" i="1"/>
  <c r="P174" i="1" s="1"/>
  <c r="S174" i="1" s="1"/>
  <c r="B175" i="1"/>
  <c r="C175" i="1"/>
  <c r="P175" i="1" s="1"/>
  <c r="S175" i="1" s="1"/>
  <c r="B176" i="1"/>
  <c r="C176" i="1"/>
  <c r="P176" i="1" s="1"/>
  <c r="S176" i="1" s="1"/>
  <c r="B177" i="1"/>
  <c r="C177" i="1"/>
  <c r="P177" i="1" s="1"/>
  <c r="S177" i="1" s="1"/>
  <c r="B178" i="1"/>
  <c r="C178" i="1"/>
  <c r="P178" i="1" s="1"/>
  <c r="S178" i="1" s="1"/>
  <c r="B179" i="1"/>
  <c r="C179" i="1"/>
  <c r="P179" i="1" s="1"/>
  <c r="S179" i="1" s="1"/>
  <c r="B180" i="1"/>
  <c r="C180" i="1"/>
  <c r="P180" i="1" s="1"/>
  <c r="S180" i="1" s="1"/>
  <c r="B181" i="1"/>
  <c r="C181" i="1"/>
  <c r="P181" i="1" s="1"/>
  <c r="B182" i="1"/>
  <c r="C182" i="1"/>
  <c r="P182" i="1" s="1"/>
  <c r="S182" i="1" s="1"/>
  <c r="B183" i="1"/>
  <c r="C183" i="1"/>
  <c r="P183" i="1" s="1"/>
  <c r="S183" i="1" s="1"/>
  <c r="B184" i="1"/>
  <c r="C184" i="1"/>
  <c r="P184" i="1" s="1"/>
  <c r="S184" i="1" s="1"/>
  <c r="B185" i="1"/>
  <c r="C185" i="1"/>
  <c r="P185" i="1" s="1"/>
  <c r="S185" i="1" s="1"/>
  <c r="B186" i="1"/>
  <c r="C186" i="1"/>
  <c r="P186" i="1" s="1"/>
  <c r="S186" i="1"/>
  <c r="B187" i="1"/>
  <c r="C187" i="1"/>
  <c r="P187" i="1"/>
  <c r="S187" i="1" s="1"/>
  <c r="B188" i="1"/>
  <c r="C188" i="1"/>
  <c r="P188" i="1" s="1"/>
  <c r="S188" i="1" s="1"/>
  <c r="B189" i="1"/>
  <c r="C189" i="1"/>
  <c r="B190" i="1"/>
  <c r="C190" i="1"/>
  <c r="P190" i="1" s="1"/>
  <c r="S190" i="1" s="1"/>
  <c r="B191" i="1"/>
  <c r="C191" i="1"/>
  <c r="P191" i="1" s="1"/>
  <c r="S191" i="1" s="1"/>
  <c r="B192" i="1"/>
  <c r="C192" i="1"/>
  <c r="P192" i="1" s="1"/>
  <c r="S192" i="1" s="1"/>
  <c r="B193" i="1"/>
  <c r="C193" i="1"/>
  <c r="P193" i="1" s="1"/>
  <c r="S193" i="1" s="1"/>
  <c r="B194" i="1"/>
  <c r="C194" i="1"/>
  <c r="P194" i="1" s="1"/>
  <c r="S194" i="1" s="1"/>
  <c r="B195" i="1"/>
  <c r="C195" i="1"/>
  <c r="P195" i="1" s="1"/>
  <c r="S195" i="1" s="1"/>
  <c r="B196" i="1"/>
  <c r="C196" i="1"/>
  <c r="P196" i="1" s="1"/>
  <c r="S196" i="1" s="1"/>
  <c r="B197" i="1"/>
  <c r="C197" i="1"/>
  <c r="P197" i="1" s="1"/>
  <c r="S197" i="1" s="1"/>
  <c r="B198" i="1"/>
  <c r="C198" i="1"/>
  <c r="P198" i="1"/>
  <c r="S198" i="1" s="1"/>
  <c r="B199" i="1"/>
  <c r="C199" i="1"/>
  <c r="P199" i="1" s="1"/>
  <c r="S199" i="1" s="1"/>
  <c r="B200" i="1"/>
  <c r="C200" i="1"/>
  <c r="P200" i="1"/>
  <c r="S200" i="1" s="1"/>
  <c r="B201" i="1"/>
  <c r="C201" i="1"/>
  <c r="B202" i="1"/>
  <c r="C202" i="1"/>
  <c r="P202" i="1" s="1"/>
  <c r="S202" i="1" s="1"/>
  <c r="B203" i="1"/>
  <c r="C203" i="1"/>
  <c r="P203" i="1" s="1"/>
  <c r="S203" i="1" s="1"/>
  <c r="B204" i="1"/>
  <c r="C204" i="1"/>
  <c r="P204" i="1" s="1"/>
  <c r="S204" i="1" s="1"/>
  <c r="B205" i="1"/>
  <c r="C205" i="1"/>
  <c r="P205" i="1" s="1"/>
  <c r="S205" i="1" s="1"/>
  <c r="B206" i="1"/>
  <c r="C206" i="1"/>
  <c r="P206" i="1" s="1"/>
  <c r="S206" i="1" s="1"/>
  <c r="B207" i="1"/>
  <c r="C207" i="1"/>
  <c r="P207" i="1" s="1"/>
  <c r="S207" i="1" s="1"/>
  <c r="B208" i="1"/>
  <c r="C208" i="1"/>
  <c r="P208" i="1"/>
  <c r="S208" i="1" s="1"/>
  <c r="B209" i="1"/>
  <c r="C209" i="1"/>
  <c r="P209" i="1" s="1"/>
  <c r="S209" i="1" s="1"/>
  <c r="B210" i="1"/>
  <c r="C210" i="1"/>
  <c r="P210" i="1"/>
  <c r="S210" i="1" s="1"/>
  <c r="B211" i="1"/>
  <c r="C211" i="1"/>
  <c r="P211" i="1" s="1"/>
  <c r="S211" i="1" s="1"/>
  <c r="B212" i="1"/>
  <c r="C212" i="1"/>
  <c r="P212" i="1"/>
  <c r="S212" i="1"/>
  <c r="B213" i="1"/>
  <c r="C213" i="1"/>
  <c r="P213" i="1" s="1"/>
  <c r="S213" i="1" s="1"/>
  <c r="B214" i="1"/>
  <c r="C214" i="1"/>
  <c r="P214" i="1"/>
  <c r="S214" i="1" s="1"/>
  <c r="B215" i="1"/>
  <c r="C215" i="1"/>
  <c r="P215" i="1" s="1"/>
  <c r="S215" i="1" s="1"/>
  <c r="B216" i="1"/>
  <c r="C216" i="1"/>
  <c r="P216" i="1"/>
  <c r="S216" i="1" s="1"/>
  <c r="B217" i="1"/>
  <c r="C217" i="1"/>
  <c r="B218" i="1"/>
  <c r="C218" i="1"/>
  <c r="P218" i="1"/>
  <c r="S218" i="1" s="1"/>
  <c r="B219" i="1"/>
  <c r="C219" i="1"/>
  <c r="P219" i="1" s="1"/>
  <c r="S219" i="1" s="1"/>
  <c r="B220" i="1"/>
  <c r="C220" i="1"/>
  <c r="P220" i="1" s="1"/>
  <c r="S220" i="1" s="1"/>
  <c r="B221" i="1"/>
  <c r="C221" i="1"/>
  <c r="P221" i="1" s="1"/>
  <c r="S221" i="1" s="1"/>
  <c r="B222" i="1"/>
  <c r="C222" i="1"/>
  <c r="P222" i="1"/>
  <c r="S222" i="1" s="1"/>
  <c r="B223" i="1"/>
  <c r="C223" i="1"/>
  <c r="P223" i="1" s="1"/>
  <c r="S223" i="1" s="1"/>
  <c r="B224" i="1"/>
  <c r="C224" i="1"/>
  <c r="P224" i="1" s="1"/>
  <c r="S224" i="1" s="1"/>
  <c r="B225" i="1"/>
  <c r="C225" i="1"/>
  <c r="P225" i="1" s="1"/>
  <c r="S225" i="1" s="1"/>
  <c r="B226" i="1"/>
  <c r="C226" i="1"/>
  <c r="P226" i="1" s="1"/>
  <c r="S226" i="1" s="1"/>
  <c r="B227" i="1"/>
  <c r="C227" i="1"/>
  <c r="P227" i="1"/>
  <c r="B228" i="1"/>
  <c r="C228" i="1"/>
  <c r="P228" i="1" s="1"/>
  <c r="S228" i="1"/>
  <c r="B229" i="1"/>
  <c r="C229" i="1"/>
  <c r="B230" i="1"/>
  <c r="C230" i="1"/>
  <c r="P230" i="1"/>
  <c r="S230" i="1" s="1"/>
  <c r="B231" i="1"/>
  <c r="C231" i="1"/>
  <c r="P231" i="1" s="1"/>
  <c r="S231" i="1" s="1"/>
  <c r="B232" i="1"/>
  <c r="C232" i="1"/>
  <c r="P232" i="1"/>
  <c r="S232" i="1"/>
  <c r="B233" i="1"/>
  <c r="C233" i="1"/>
  <c r="B234" i="1"/>
  <c r="C234" i="1"/>
  <c r="P234" i="1" s="1"/>
  <c r="S234" i="1" s="1"/>
  <c r="B235" i="1"/>
  <c r="C235" i="1"/>
  <c r="P235" i="1" s="1"/>
  <c r="S235" i="1"/>
  <c r="B236" i="1"/>
  <c r="C236" i="1"/>
  <c r="P236" i="1" s="1"/>
  <c r="S236" i="1"/>
  <c r="B237" i="1"/>
  <c r="C237" i="1"/>
  <c r="B238" i="1"/>
  <c r="C238" i="1"/>
  <c r="P238" i="1"/>
  <c r="S238" i="1" s="1"/>
  <c r="B239" i="1"/>
  <c r="C239" i="1"/>
  <c r="P239" i="1"/>
  <c r="S239" i="1" s="1"/>
  <c r="B240" i="1"/>
  <c r="C240" i="1"/>
  <c r="P240" i="1"/>
  <c r="S240" i="1" s="1"/>
  <c r="B241" i="1"/>
  <c r="C241" i="1"/>
  <c r="B242" i="1"/>
  <c r="C242" i="1"/>
  <c r="P242" i="1" s="1"/>
  <c r="S242" i="1" s="1"/>
  <c r="B243" i="1"/>
  <c r="C243" i="1"/>
  <c r="P243" i="1"/>
  <c r="S243" i="1" s="1"/>
  <c r="B244" i="1"/>
  <c r="C244" i="1"/>
  <c r="P244" i="1" s="1"/>
  <c r="S244" i="1" s="1"/>
  <c r="B245" i="1"/>
  <c r="C245" i="1"/>
  <c r="B246" i="1"/>
  <c r="C246" i="1"/>
  <c r="P246" i="1" s="1"/>
  <c r="S246" i="1" s="1"/>
  <c r="B247" i="1"/>
  <c r="C247" i="1"/>
  <c r="P247" i="1"/>
  <c r="S247" i="1" s="1"/>
  <c r="B248" i="1"/>
  <c r="C248" i="1"/>
  <c r="P248" i="1" s="1"/>
  <c r="S248" i="1" s="1"/>
  <c r="B249" i="1"/>
  <c r="C249" i="1"/>
  <c r="B250" i="1"/>
  <c r="C250" i="1"/>
  <c r="P250" i="1" s="1"/>
  <c r="S250" i="1" s="1"/>
  <c r="B251" i="1"/>
  <c r="C251" i="1"/>
  <c r="P251" i="1" s="1"/>
  <c r="S251" i="1" s="1"/>
  <c r="B252" i="1"/>
  <c r="C252" i="1"/>
  <c r="P252" i="1"/>
  <c r="S252" i="1" s="1"/>
  <c r="B253" i="1"/>
  <c r="C253" i="1"/>
  <c r="P253" i="1" s="1"/>
  <c r="S253" i="1" s="1"/>
  <c r="B254" i="1"/>
  <c r="C254" i="1"/>
  <c r="P254" i="1"/>
  <c r="S254" i="1" s="1"/>
  <c r="B255" i="1"/>
  <c r="C255" i="1"/>
  <c r="P255" i="1" s="1"/>
  <c r="B256" i="1"/>
  <c r="C256" i="1"/>
  <c r="P256" i="1" s="1"/>
  <c r="S256" i="1" s="1"/>
  <c r="B257" i="1"/>
  <c r="C257" i="1"/>
  <c r="P257" i="1" s="1"/>
  <c r="S257" i="1" s="1"/>
  <c r="B258" i="1"/>
  <c r="C258" i="1"/>
  <c r="P258" i="1"/>
  <c r="S258" i="1" s="1"/>
  <c r="B259" i="1"/>
  <c r="C259" i="1"/>
  <c r="P259" i="1" s="1"/>
  <c r="S259" i="1" s="1"/>
  <c r="B260" i="1"/>
  <c r="C260" i="1"/>
  <c r="P260" i="1" s="1"/>
  <c r="S260" i="1" s="1"/>
  <c r="B261" i="1"/>
  <c r="C261" i="1"/>
  <c r="B262" i="1"/>
  <c r="C262" i="1"/>
  <c r="P262" i="1"/>
  <c r="S262" i="1" s="1"/>
  <c r="B263" i="1"/>
  <c r="C263" i="1"/>
  <c r="P263" i="1"/>
  <c r="S263" i="1" s="1"/>
  <c r="B264" i="1"/>
  <c r="C264" i="1"/>
  <c r="P264" i="1"/>
  <c r="S264" i="1" s="1"/>
  <c r="B265" i="1"/>
  <c r="C265" i="1"/>
  <c r="B266" i="1"/>
  <c r="C266" i="1"/>
  <c r="P266" i="1" s="1"/>
  <c r="S266" i="1" s="1"/>
  <c r="B267" i="1"/>
  <c r="C267" i="1"/>
  <c r="P267" i="1" s="1"/>
  <c r="S267" i="1" s="1"/>
  <c r="B268" i="1"/>
  <c r="C268" i="1"/>
  <c r="P268" i="1" s="1"/>
  <c r="S268" i="1" s="1"/>
  <c r="B269" i="1"/>
  <c r="C269" i="1"/>
  <c r="B270" i="1"/>
  <c r="C270" i="1"/>
  <c r="P270" i="1" s="1"/>
  <c r="S270" i="1"/>
  <c r="B271" i="1"/>
  <c r="C271" i="1"/>
  <c r="P271" i="1"/>
  <c r="S271" i="1" s="1"/>
  <c r="B272" i="1"/>
  <c r="C272" i="1"/>
  <c r="P272" i="1"/>
  <c r="S272" i="1" s="1"/>
  <c r="B273" i="1"/>
  <c r="C273" i="1"/>
  <c r="P273" i="1" s="1"/>
  <c r="S273" i="1"/>
  <c r="B274" i="1"/>
  <c r="C274" i="1"/>
  <c r="P274" i="1"/>
  <c r="S274" i="1" s="1"/>
  <c r="B275" i="1"/>
  <c r="C275" i="1"/>
  <c r="B276" i="1"/>
  <c r="C276" i="1"/>
  <c r="P276" i="1" s="1"/>
  <c r="S276" i="1" s="1"/>
  <c r="B277" i="1"/>
  <c r="C277" i="1"/>
  <c r="P277" i="1" s="1"/>
  <c r="S277" i="1" s="1"/>
  <c r="B278" i="1"/>
  <c r="C278" i="1"/>
  <c r="P278" i="1" s="1"/>
  <c r="S278" i="1" s="1"/>
  <c r="B279" i="1"/>
  <c r="C279" i="1"/>
  <c r="P279" i="1" s="1"/>
  <c r="S279" i="1" s="1"/>
  <c r="B280" i="1"/>
  <c r="C280" i="1"/>
  <c r="P280" i="1"/>
  <c r="S280" i="1" s="1"/>
  <c r="B281" i="1"/>
  <c r="C281" i="1"/>
  <c r="B282" i="1"/>
  <c r="C282" i="1"/>
  <c r="P282" i="1" s="1"/>
  <c r="S282" i="1" s="1"/>
  <c r="B283" i="1"/>
  <c r="C283" i="1"/>
  <c r="P283" i="1"/>
  <c r="S283" i="1" s="1"/>
  <c r="B284" i="1"/>
  <c r="C284" i="1"/>
  <c r="P284" i="1" s="1"/>
  <c r="S284" i="1" s="1"/>
  <c r="B285" i="1"/>
  <c r="C285" i="1"/>
  <c r="P285" i="1"/>
  <c r="B286" i="1"/>
  <c r="C286" i="1"/>
  <c r="P286" i="1" s="1"/>
  <c r="S286" i="1" s="1"/>
  <c r="B287" i="1"/>
  <c r="C287" i="1"/>
  <c r="P287" i="1" s="1"/>
  <c r="S287" i="1" s="1"/>
  <c r="B288" i="1"/>
  <c r="C288" i="1"/>
  <c r="P288" i="1" s="1"/>
  <c r="S288" i="1" s="1"/>
  <c r="B289" i="1"/>
  <c r="C289" i="1"/>
  <c r="P289" i="1" s="1"/>
  <c r="S289" i="1" s="1"/>
  <c r="B290" i="1"/>
  <c r="C290" i="1"/>
  <c r="P290" i="1" s="1"/>
  <c r="S290" i="1" s="1"/>
  <c r="B7" i="1"/>
  <c r="C7" i="1"/>
  <c r="P7" i="1" s="1"/>
  <c r="S7" i="1" s="1"/>
  <c r="B8" i="1"/>
  <c r="C8" i="1"/>
  <c r="B9" i="1"/>
  <c r="C9" i="1"/>
  <c r="P9" i="1" s="1"/>
  <c r="S9" i="1" s="1"/>
  <c r="B10" i="1"/>
  <c r="C10" i="1"/>
  <c r="P10" i="1" s="1"/>
  <c r="S10" i="1" s="1"/>
  <c r="B11" i="1"/>
  <c r="C11" i="1"/>
  <c r="P11" i="1" s="1"/>
  <c r="S11" i="1" s="1"/>
  <c r="B12" i="1"/>
  <c r="C12" i="1"/>
  <c r="B13" i="1"/>
  <c r="C13" i="1"/>
  <c r="B14" i="1"/>
  <c r="C14" i="1"/>
  <c r="P14" i="1" s="1"/>
  <c r="S14" i="1" s="1"/>
  <c r="B15" i="1"/>
  <c r="C15" i="1"/>
  <c r="B16" i="1"/>
  <c r="C16" i="1"/>
  <c r="B17" i="1"/>
  <c r="C17" i="1"/>
  <c r="B18" i="1"/>
  <c r="C18" i="1"/>
  <c r="P18" i="1" s="1"/>
  <c r="S18" i="1" s="1"/>
  <c r="B19" i="1"/>
  <c r="C19" i="1"/>
  <c r="B20" i="1"/>
  <c r="C20" i="1"/>
  <c r="P20" i="1" s="1"/>
  <c r="S20" i="1" s="1"/>
  <c r="B21" i="1"/>
  <c r="C21" i="1"/>
  <c r="B22" i="1"/>
  <c r="C22" i="1"/>
  <c r="P22" i="1" s="1"/>
  <c r="S22" i="1" s="1"/>
  <c r="B23" i="1"/>
  <c r="C23" i="1"/>
  <c r="B24" i="1"/>
  <c r="C24" i="1"/>
  <c r="P24" i="1" s="1"/>
  <c r="S24" i="1" s="1"/>
  <c r="B25" i="1"/>
  <c r="C25" i="1"/>
  <c r="P25" i="1" s="1"/>
  <c r="S25" i="1" s="1"/>
  <c r="B26" i="1"/>
  <c r="C26" i="1"/>
  <c r="P26" i="1"/>
  <c r="S26" i="1" s="1"/>
  <c r="B27" i="1"/>
  <c r="C27" i="1"/>
  <c r="B28" i="1"/>
  <c r="C28" i="1"/>
  <c r="P28" i="1" s="1"/>
  <c r="S28" i="1" s="1"/>
  <c r="B29" i="1"/>
  <c r="C29" i="1"/>
  <c r="B30" i="1"/>
  <c r="C30" i="1"/>
  <c r="P30" i="1" s="1"/>
  <c r="S30" i="1" s="1"/>
  <c r="B31" i="1"/>
  <c r="C31" i="1"/>
  <c r="S34" i="1"/>
  <c r="P42" i="1"/>
  <c r="S42" i="1" s="1"/>
  <c r="P46" i="1"/>
  <c r="S46" i="1" s="1"/>
  <c r="P58" i="1"/>
  <c r="S58" i="1" s="1"/>
  <c r="P62" i="1"/>
  <c r="S62" i="1" s="1"/>
  <c r="S66" i="1"/>
  <c r="P74" i="1"/>
  <c r="S74" i="1" s="1"/>
  <c r="P78" i="1"/>
  <c r="S78" i="1" s="1"/>
  <c r="P321" i="1"/>
  <c r="S321" i="1"/>
  <c r="P325" i="1"/>
  <c r="S325" i="1" s="1"/>
  <c r="P333" i="1"/>
  <c r="S333" i="1" s="1"/>
  <c r="P337" i="1"/>
  <c r="S337" i="1"/>
  <c r="P341" i="1"/>
  <c r="S341" i="1"/>
  <c r="P345" i="1"/>
  <c r="S345" i="1" s="1"/>
  <c r="P361" i="1"/>
  <c r="S361" i="1"/>
  <c r="S377" i="1"/>
  <c r="L577" i="1"/>
  <c r="P585" i="1"/>
  <c r="S585" i="1"/>
  <c r="P601" i="1"/>
  <c r="S601" i="1" s="1"/>
  <c r="P576" i="1"/>
  <c r="S576" i="1" s="1"/>
  <c r="P578" i="1"/>
  <c r="S578" i="1"/>
  <c r="P580" i="1"/>
  <c r="S580" i="1"/>
  <c r="P581" i="1"/>
  <c r="S581" i="1" s="1"/>
  <c r="S608" i="1"/>
  <c r="P609" i="1"/>
  <c r="S609" i="1" s="1"/>
  <c r="P610" i="1"/>
  <c r="S610" i="1" s="1"/>
  <c r="P613" i="1"/>
  <c r="S613" i="1" s="1"/>
  <c r="L11" i="6"/>
  <c r="P577" i="1"/>
  <c r="S577" i="1"/>
  <c r="P582" i="1"/>
  <c r="S582" i="1" s="1"/>
  <c r="P586" i="1"/>
  <c r="S586" i="1"/>
  <c r="P593" i="1"/>
  <c r="S593" i="1" s="1"/>
  <c r="P598" i="1"/>
  <c r="S598" i="1" s="1"/>
  <c r="P606" i="1"/>
  <c r="S606" i="1" s="1"/>
  <c r="P60" i="1"/>
  <c r="S60" i="1" s="1"/>
  <c r="P61" i="1"/>
  <c r="S61" i="1"/>
  <c r="B5" i="1"/>
  <c r="L5" i="6"/>
  <c r="L4" i="6"/>
  <c r="P296" i="1"/>
  <c r="S296" i="1"/>
  <c r="P298" i="1"/>
  <c r="S298" i="1" s="1"/>
  <c r="P300" i="1"/>
  <c r="S300" i="1"/>
  <c r="S302" i="1"/>
  <c r="P303" i="1"/>
  <c r="S303" i="1" s="1"/>
  <c r="P304" i="1"/>
  <c r="S304" i="1" s="1"/>
  <c r="P306" i="1"/>
  <c r="S306" i="1" s="1"/>
  <c r="P307" i="1"/>
  <c r="S307" i="1" s="1"/>
  <c r="P308" i="1"/>
  <c r="S308" i="1" s="1"/>
  <c r="P310" i="1"/>
  <c r="S310" i="1"/>
  <c r="P311" i="1"/>
  <c r="S311" i="1" s="1"/>
  <c r="P312" i="1"/>
  <c r="S312" i="1"/>
  <c r="P314" i="1"/>
  <c r="S314" i="1" s="1"/>
  <c r="P317" i="1"/>
  <c r="S317" i="1" s="1"/>
  <c r="P322" i="1"/>
  <c r="S322" i="1" s="1"/>
  <c r="P324" i="1"/>
  <c r="S324" i="1"/>
  <c r="P326" i="1"/>
  <c r="S326" i="1" s="1"/>
  <c r="P330" i="1"/>
  <c r="S330" i="1" s="1"/>
  <c r="P332" i="1"/>
  <c r="S332" i="1"/>
  <c r="P334" i="1"/>
  <c r="S334" i="1" s="1"/>
  <c r="P338" i="1"/>
  <c r="S338" i="1" s="1"/>
  <c r="P342" i="1"/>
  <c r="S342" i="1"/>
  <c r="P346" i="1"/>
  <c r="S346" i="1" s="1"/>
  <c r="P348" i="1"/>
  <c r="S348" i="1"/>
  <c r="P349" i="1"/>
  <c r="S349" i="1" s="1"/>
  <c r="P352" i="1"/>
  <c r="S352" i="1" s="1"/>
  <c r="P353" i="1"/>
  <c r="S353" i="1" s="1"/>
  <c r="P356" i="1"/>
  <c r="S356" i="1" s="1"/>
  <c r="P357" i="1"/>
  <c r="S357" i="1" s="1"/>
  <c r="P358" i="1"/>
  <c r="S358" i="1"/>
  <c r="P360" i="1"/>
  <c r="S360" i="1" s="1"/>
  <c r="S362" i="1"/>
  <c r="P363" i="1"/>
  <c r="S363" i="1" s="1"/>
  <c r="P365" i="1"/>
  <c r="S365" i="1" s="1"/>
  <c r="P367" i="1"/>
  <c r="S367" i="1"/>
  <c r="P368" i="1"/>
  <c r="S368" i="1"/>
  <c r="P370" i="1"/>
  <c r="S370" i="1" s="1"/>
  <c r="P371" i="1"/>
  <c r="S371" i="1" s="1"/>
  <c r="P372" i="1"/>
  <c r="S372" i="1"/>
  <c r="P374" i="1"/>
  <c r="S374" i="1" s="1"/>
  <c r="P375" i="1"/>
  <c r="S375" i="1"/>
  <c r="P376" i="1"/>
  <c r="S376" i="1"/>
  <c r="P378" i="1"/>
  <c r="S378" i="1"/>
  <c r="P380" i="1"/>
  <c r="S380" i="1" s="1"/>
  <c r="P381" i="1"/>
  <c r="S381" i="1" s="1"/>
  <c r="P382" i="1"/>
  <c r="S382" i="1" s="1"/>
  <c r="P385" i="1"/>
  <c r="S385" i="1" s="1"/>
  <c r="P386" i="1"/>
  <c r="S386" i="1"/>
  <c r="P388" i="1"/>
  <c r="S388" i="1"/>
  <c r="P389" i="1"/>
  <c r="S389" i="1"/>
  <c r="P390" i="1"/>
  <c r="S390" i="1" s="1"/>
  <c r="P392" i="1"/>
  <c r="S392" i="1" s="1"/>
  <c r="P396" i="1"/>
  <c r="S396" i="1"/>
  <c r="P398" i="1"/>
  <c r="S398" i="1" s="1"/>
  <c r="P400" i="1"/>
  <c r="S400" i="1"/>
  <c r="P401" i="1"/>
  <c r="S401" i="1"/>
  <c r="P402" i="1"/>
  <c r="S402" i="1"/>
  <c r="P404" i="1"/>
  <c r="S404" i="1" s="1"/>
  <c r="P405" i="1"/>
  <c r="S405" i="1" s="1"/>
  <c r="P406" i="1"/>
  <c r="S406" i="1" s="1"/>
  <c r="P409" i="1"/>
  <c r="S409" i="1"/>
  <c r="P412" i="1"/>
  <c r="S412" i="1" s="1"/>
  <c r="P413" i="1"/>
  <c r="S413" i="1"/>
  <c r="P414" i="1"/>
  <c r="S414" i="1"/>
  <c r="P416" i="1"/>
  <c r="S416" i="1"/>
  <c r="P417" i="1"/>
  <c r="S417" i="1" s="1"/>
  <c r="P418" i="1"/>
  <c r="S418" i="1"/>
  <c r="P420" i="1"/>
  <c r="S420" i="1" s="1"/>
  <c r="S421" i="1"/>
  <c r="P422" i="1"/>
  <c r="S422" i="1" s="1"/>
  <c r="P424" i="1"/>
  <c r="S424" i="1" s="1"/>
  <c r="P425" i="1"/>
  <c r="S425" i="1"/>
  <c r="P426" i="1"/>
  <c r="S426" i="1"/>
  <c r="P428" i="1"/>
  <c r="S428" i="1" s="1"/>
  <c r="P429" i="1"/>
  <c r="S429" i="1"/>
  <c r="P430" i="1"/>
  <c r="S430" i="1"/>
  <c r="S432" i="1"/>
  <c r="P433" i="1"/>
  <c r="S433" i="1" s="1"/>
  <c r="P434" i="1"/>
  <c r="S434" i="1"/>
  <c r="P435" i="1"/>
  <c r="S435" i="1"/>
  <c r="S436" i="1"/>
  <c r="P437" i="1"/>
  <c r="S437" i="1" s="1"/>
  <c r="P438" i="1"/>
  <c r="S438" i="1"/>
  <c r="P439" i="1"/>
  <c r="S439" i="1"/>
  <c r="P440" i="1"/>
  <c r="S440" i="1"/>
  <c r="P441" i="1"/>
  <c r="S441" i="1" s="1"/>
  <c r="P442" i="1"/>
  <c r="S442" i="1"/>
  <c r="P444" i="1"/>
  <c r="S444" i="1" s="1"/>
  <c r="P445" i="1"/>
  <c r="S445" i="1" s="1"/>
  <c r="P446" i="1"/>
  <c r="S446" i="1" s="1"/>
  <c r="P447" i="1"/>
  <c r="S447" i="1"/>
  <c r="P448" i="1"/>
  <c r="S448" i="1"/>
  <c r="P449" i="1"/>
  <c r="S449" i="1"/>
  <c r="P450" i="1"/>
  <c r="S450" i="1" s="1"/>
  <c r="P451" i="1"/>
  <c r="S451" i="1" s="1"/>
  <c r="P452" i="1"/>
  <c r="S452" i="1"/>
  <c r="P453" i="1"/>
  <c r="S453" i="1" s="1"/>
  <c r="P454" i="1"/>
  <c r="S454" i="1" s="1"/>
  <c r="P455" i="1"/>
  <c r="S455" i="1"/>
  <c r="P456" i="1"/>
  <c r="S456" i="1"/>
  <c r="P457" i="1"/>
  <c r="S457" i="1"/>
  <c r="P458" i="1"/>
  <c r="S458" i="1"/>
  <c r="P460" i="1"/>
  <c r="S460" i="1"/>
  <c r="P461" i="1"/>
  <c r="S461" i="1"/>
  <c r="P462" i="1"/>
  <c r="S462" i="1"/>
  <c r="P463" i="1"/>
  <c r="S463" i="1"/>
  <c r="P464" i="1"/>
  <c r="S464" i="1"/>
  <c r="P465" i="1"/>
  <c r="S465" i="1"/>
  <c r="P466" i="1"/>
  <c r="S466" i="1"/>
  <c r="P467" i="1"/>
  <c r="S467" i="1"/>
  <c r="P468" i="1"/>
  <c r="S468" i="1"/>
  <c r="P469" i="1"/>
  <c r="S469" i="1"/>
  <c r="P470" i="1"/>
  <c r="S470" i="1"/>
  <c r="P471" i="1"/>
  <c r="S471" i="1"/>
  <c r="P472" i="1"/>
  <c r="S472" i="1"/>
  <c r="P473" i="1"/>
  <c r="S473" i="1"/>
  <c r="P474" i="1"/>
  <c r="S474" i="1"/>
  <c r="P476" i="1"/>
  <c r="S476" i="1"/>
  <c r="P477" i="1"/>
  <c r="S477" i="1"/>
  <c r="P478" i="1"/>
  <c r="S478" i="1"/>
  <c r="P479" i="1"/>
  <c r="S479" i="1"/>
  <c r="P480" i="1"/>
  <c r="S480" i="1"/>
  <c r="P481" i="1"/>
  <c r="S481" i="1"/>
  <c r="P482" i="1"/>
  <c r="S482" i="1"/>
  <c r="P484" i="1"/>
  <c r="S484" i="1"/>
  <c r="P485" i="1"/>
  <c r="S485" i="1"/>
  <c r="P486" i="1"/>
  <c r="S486" i="1"/>
  <c r="P487" i="1"/>
  <c r="S487" i="1"/>
  <c r="P488" i="1"/>
  <c r="S488" i="1"/>
  <c r="P489" i="1"/>
  <c r="S489" i="1"/>
  <c r="P490" i="1"/>
  <c r="S490" i="1"/>
  <c r="P492" i="1"/>
  <c r="S492" i="1"/>
  <c r="P493" i="1"/>
  <c r="S493" i="1"/>
  <c r="P494" i="1"/>
  <c r="S494" i="1"/>
  <c r="P495" i="1"/>
  <c r="S495" i="1"/>
  <c r="P496" i="1"/>
  <c r="S496" i="1"/>
  <c r="P497" i="1"/>
  <c r="S497" i="1"/>
  <c r="P498" i="1"/>
  <c r="S498" i="1"/>
  <c r="P499" i="1"/>
  <c r="S499" i="1"/>
  <c r="P500" i="1"/>
  <c r="S500" i="1"/>
  <c r="P501" i="1"/>
  <c r="S501" i="1"/>
  <c r="P502" i="1"/>
  <c r="S502" i="1"/>
  <c r="P503" i="1"/>
  <c r="S503" i="1"/>
  <c r="P504" i="1"/>
  <c r="S504" i="1"/>
  <c r="P505" i="1"/>
  <c r="S505" i="1"/>
  <c r="P506" i="1"/>
  <c r="S506" i="1"/>
  <c r="P508" i="1"/>
  <c r="S508" i="1"/>
  <c r="P510" i="1"/>
  <c r="S510" i="1"/>
  <c r="P511" i="1"/>
  <c r="S511" i="1"/>
  <c r="P512" i="1"/>
  <c r="S512" i="1"/>
  <c r="P514" i="1"/>
  <c r="S514" i="1"/>
  <c r="P516" i="1"/>
  <c r="S516" i="1"/>
  <c r="P518" i="1"/>
  <c r="S518" i="1"/>
  <c r="P519" i="1"/>
  <c r="S519" i="1"/>
  <c r="P520" i="1"/>
  <c r="S520" i="1"/>
  <c r="P521" i="1"/>
  <c r="S521" i="1"/>
  <c r="P522" i="1"/>
  <c r="S522" i="1"/>
  <c r="P524" i="1"/>
  <c r="S524" i="1"/>
  <c r="P525" i="1"/>
  <c r="S525" i="1"/>
  <c r="P527" i="1"/>
  <c r="S527" i="1"/>
  <c r="P529" i="1"/>
  <c r="S529" i="1"/>
  <c r="P531" i="1"/>
  <c r="S531" i="1"/>
  <c r="P533" i="1"/>
  <c r="S533" i="1"/>
  <c r="P535" i="1"/>
  <c r="S535" i="1"/>
  <c r="P537" i="1"/>
  <c r="S537" i="1"/>
  <c r="P538" i="1"/>
  <c r="S538" i="1"/>
  <c r="P540" i="1"/>
  <c r="S540" i="1"/>
  <c r="P541" i="1"/>
  <c r="S541" i="1"/>
  <c r="P543" i="1"/>
  <c r="S543" i="1"/>
  <c r="P544" i="1"/>
  <c r="S544" i="1"/>
  <c r="P545" i="1"/>
  <c r="S545" i="1"/>
  <c r="P547" i="1"/>
  <c r="S547" i="1"/>
  <c r="P548" i="1"/>
  <c r="S548" i="1"/>
  <c r="P549" i="1"/>
  <c r="S549" i="1"/>
  <c r="P551" i="1"/>
  <c r="S551" i="1"/>
  <c r="P552" i="1"/>
  <c r="S552" i="1"/>
  <c r="P553" i="1"/>
  <c r="S553" i="1"/>
  <c r="P556" i="1"/>
  <c r="S556" i="1"/>
  <c r="P557" i="1"/>
  <c r="S557" i="1"/>
  <c r="P559" i="1"/>
  <c r="S559" i="1"/>
  <c r="P560" i="1"/>
  <c r="S560" i="1"/>
  <c r="P561" i="1"/>
  <c r="S561" i="1"/>
  <c r="P563" i="1"/>
  <c r="S563" i="1"/>
  <c r="P564" i="1"/>
  <c r="S564" i="1"/>
  <c r="P568" i="1"/>
  <c r="S568" i="1"/>
  <c r="P394" i="1"/>
  <c r="S394" i="1"/>
  <c r="P328" i="1"/>
  <c r="S328" i="1"/>
  <c r="P318" i="1"/>
  <c r="S318" i="1"/>
  <c r="P87" i="1"/>
  <c r="S87" i="1"/>
  <c r="P91" i="1"/>
  <c r="S91" i="1" s="1"/>
  <c r="P93" i="1"/>
  <c r="S93" i="1"/>
  <c r="P113" i="1"/>
  <c r="S113" i="1" s="1"/>
  <c r="P115" i="1"/>
  <c r="S115" i="1" s="1"/>
  <c r="P117" i="1"/>
  <c r="S117" i="1" s="1"/>
  <c r="P121" i="1"/>
  <c r="S121" i="1"/>
  <c r="P123" i="1"/>
  <c r="S123" i="1" s="1"/>
  <c r="P125" i="1"/>
  <c r="S125" i="1" s="1"/>
  <c r="S127" i="1"/>
  <c r="P131" i="1"/>
  <c r="S131" i="1"/>
  <c r="P135" i="1"/>
  <c r="S135" i="1"/>
  <c r="P139" i="1"/>
  <c r="S139" i="1"/>
  <c r="S143" i="1"/>
  <c r="P145" i="1"/>
  <c r="S145" i="1" s="1"/>
  <c r="P149" i="1"/>
  <c r="S149" i="1"/>
  <c r="P151" i="1"/>
  <c r="S151" i="1" s="1"/>
  <c r="P157" i="1"/>
  <c r="S157" i="1"/>
  <c r="P161" i="1"/>
  <c r="S161" i="1" s="1"/>
  <c r="S181" i="1"/>
  <c r="P189" i="1"/>
  <c r="S189" i="1"/>
  <c r="P201" i="1"/>
  <c r="S201" i="1" s="1"/>
  <c r="P217" i="1"/>
  <c r="S217" i="1"/>
  <c r="S227" i="1"/>
  <c r="P229" i="1"/>
  <c r="S229" i="1" s="1"/>
  <c r="P233" i="1"/>
  <c r="S233" i="1" s="1"/>
  <c r="P237" i="1"/>
  <c r="S237" i="1" s="1"/>
  <c r="P241" i="1"/>
  <c r="S241" i="1" s="1"/>
  <c r="P245" i="1"/>
  <c r="S245" i="1"/>
  <c r="P249" i="1"/>
  <c r="S249" i="1"/>
  <c r="S255" i="1"/>
  <c r="P261" i="1"/>
  <c r="S261" i="1" s="1"/>
  <c r="P265" i="1"/>
  <c r="S265" i="1" s="1"/>
  <c r="P269" i="1"/>
  <c r="S269" i="1" s="1"/>
  <c r="P275" i="1"/>
  <c r="S275" i="1"/>
  <c r="P281" i="1"/>
  <c r="S281" i="1" s="1"/>
  <c r="S285" i="1"/>
  <c r="P82" i="1"/>
  <c r="S82" i="1" s="1"/>
  <c r="P83" i="1"/>
  <c r="S83" i="1"/>
  <c r="P85" i="1"/>
  <c r="S85" i="1" s="1"/>
  <c r="P621" i="1"/>
  <c r="S621" i="1"/>
  <c r="P622" i="1"/>
  <c r="S622" i="1" s="1"/>
  <c r="P623" i="1"/>
  <c r="S623" i="1" s="1"/>
  <c r="P626" i="1"/>
  <c r="S626" i="1" s="1"/>
  <c r="P630" i="1"/>
  <c r="S630" i="1"/>
  <c r="P12" i="1"/>
  <c r="S12" i="1" s="1"/>
  <c r="P13" i="1"/>
  <c r="S13" i="1"/>
  <c r="P15" i="1"/>
  <c r="S15" i="1" s="1"/>
  <c r="P16" i="1"/>
  <c r="S16" i="1" s="1"/>
  <c r="P17" i="1"/>
  <c r="S17" i="1" s="1"/>
  <c r="P19" i="1"/>
  <c r="S19" i="1"/>
  <c r="P21" i="1"/>
  <c r="S21" i="1" s="1"/>
  <c r="P23" i="1"/>
  <c r="S23" i="1" s="1"/>
  <c r="P29" i="1"/>
  <c r="S29" i="1"/>
  <c r="P31" i="1"/>
  <c r="S31" i="1" s="1"/>
  <c r="P35" i="1"/>
  <c r="S35" i="1" s="1"/>
  <c r="P36" i="1"/>
  <c r="S36" i="1" s="1"/>
  <c r="P37" i="1"/>
  <c r="S37" i="1"/>
  <c r="P40" i="1"/>
  <c r="S40" i="1" s="1"/>
  <c r="P41" i="1"/>
  <c r="S41" i="1" s="1"/>
  <c r="P44" i="1"/>
  <c r="S44" i="1" s="1"/>
  <c r="P45" i="1"/>
  <c r="S45" i="1"/>
  <c r="P47" i="1"/>
  <c r="S47" i="1" s="1"/>
  <c r="P48" i="1"/>
  <c r="S48" i="1"/>
  <c r="P49" i="1"/>
  <c r="S49" i="1" s="1"/>
  <c r="P52" i="1"/>
  <c r="S52" i="1" s="1"/>
  <c r="P53" i="1"/>
  <c r="S53" i="1"/>
  <c r="P56" i="1"/>
  <c r="S56" i="1" s="1"/>
  <c r="P57" i="1"/>
  <c r="S57" i="1" s="1"/>
  <c r="P64" i="1"/>
  <c r="S64" i="1" s="1"/>
  <c r="P65" i="1"/>
  <c r="S65" i="1" s="1"/>
  <c r="P67" i="1"/>
  <c r="S67" i="1" s="1"/>
  <c r="P68" i="1"/>
  <c r="S68" i="1"/>
  <c r="P69" i="1"/>
  <c r="S69" i="1" s="1"/>
  <c r="P72" i="1"/>
  <c r="S72" i="1" s="1"/>
  <c r="P73" i="1"/>
  <c r="S73" i="1"/>
  <c r="P76" i="1"/>
  <c r="S76" i="1" s="1"/>
  <c r="P77" i="1"/>
  <c r="S77" i="1" s="1"/>
  <c r="P80" i="1"/>
  <c r="S80" i="1" s="1"/>
  <c r="P617" i="1"/>
  <c r="S617" i="1" s="1"/>
  <c r="C615" i="1"/>
  <c r="P615" i="1" s="1"/>
  <c r="S615" i="1" s="1"/>
  <c r="B615" i="1"/>
  <c r="P573" i="1"/>
  <c r="S573" i="1" s="1"/>
  <c r="C570" i="1"/>
  <c r="L570" i="1" s="1"/>
  <c r="B570" i="1"/>
  <c r="P294" i="1"/>
  <c r="S294" i="1" s="1"/>
  <c r="P295" i="1"/>
  <c r="S295" i="1" s="1"/>
  <c r="C292" i="1"/>
  <c r="P292" i="1"/>
  <c r="S292" i="1" s="1"/>
  <c r="B292" i="1"/>
  <c r="B6" i="1"/>
  <c r="C6" i="1"/>
  <c r="P6" i="1" s="1"/>
  <c r="P8" i="1"/>
  <c r="S8" i="1" s="1"/>
  <c r="C5" i="1"/>
  <c r="P5" i="1" s="1"/>
  <c r="S5" i="1" s="1"/>
  <c r="E5" i="2"/>
  <c r="P571" i="1"/>
  <c r="S571" i="1" s="1"/>
  <c r="P570" i="1"/>
  <c r="S570" i="1" s="1"/>
  <c r="P94" i="1"/>
  <c r="S94" i="1" s="1"/>
  <c r="S116" i="1"/>
  <c r="S364" i="1"/>
  <c r="A28" i="11" l="1"/>
  <c r="A62" i="5"/>
  <c r="A15" i="9"/>
  <c r="A6" i="9"/>
  <c r="A18" i="9"/>
  <c r="A5" i="9"/>
  <c r="A11" i="9"/>
  <c r="A8" i="9"/>
  <c r="A17" i="9"/>
  <c r="A9" i="9"/>
  <c r="A14" i="9"/>
  <c r="A12" i="9"/>
  <c r="A4" i="9"/>
  <c r="A7" i="9"/>
  <c r="A19" i="9"/>
  <c r="A20" i="9"/>
  <c r="A16" i="9"/>
  <c r="A13" i="9"/>
  <c r="A10" i="9"/>
  <c r="A27" i="6"/>
  <c r="A22" i="6"/>
  <c r="A24" i="6"/>
  <c r="A36" i="6"/>
  <c r="A11" i="6"/>
  <c r="A42" i="6"/>
  <c r="A30" i="6"/>
  <c r="A32" i="6"/>
  <c r="A18" i="6"/>
  <c r="A23" i="6"/>
  <c r="A37" i="6"/>
  <c r="A12" i="6"/>
  <c r="A34" i="6"/>
  <c r="A43" i="6"/>
  <c r="A40" i="6"/>
  <c r="A9" i="6"/>
  <c r="A26" i="6"/>
  <c r="A29" i="6"/>
  <c r="A35" i="6"/>
  <c r="A6" i="6"/>
  <c r="A46" i="6"/>
  <c r="A47" i="6"/>
  <c r="A17" i="6"/>
  <c r="A8" i="6"/>
  <c r="A4" i="6"/>
  <c r="A20" i="6"/>
  <c r="A25" i="6"/>
  <c r="A31" i="6"/>
  <c r="A41" i="6"/>
  <c r="A15" i="6"/>
  <c r="A13" i="6"/>
  <c r="A10" i="6"/>
  <c r="A33" i="6"/>
  <c r="A7" i="6"/>
  <c r="A45" i="6"/>
  <c r="A38" i="6"/>
  <c r="A28" i="6"/>
  <c r="A5" i="6"/>
  <c r="A39" i="6"/>
  <c r="A19" i="6"/>
  <c r="A14" i="6"/>
  <c r="A16" i="6"/>
  <c r="A44" i="6"/>
  <c r="A102" i="5"/>
  <c r="S6" i="1"/>
  <c r="A49" i="1" s="1"/>
  <c r="P3" i="1"/>
  <c r="L3" i="2" s="1"/>
  <c r="A12" i="1"/>
  <c r="A586" i="1"/>
  <c r="A246" i="1"/>
  <c r="A221" i="1"/>
  <c r="A194" i="1"/>
  <c r="A173" i="1"/>
  <c r="A517" i="1"/>
  <c r="A602" i="1"/>
  <c r="A590" i="1"/>
  <c r="A588" i="1"/>
  <c r="A25" i="11"/>
  <c r="A62" i="11"/>
  <c r="A64" i="11"/>
  <c r="A10" i="11"/>
  <c r="A50" i="11"/>
  <c r="A21" i="11"/>
  <c r="A11" i="11"/>
  <c r="A75" i="11"/>
  <c r="A65" i="11"/>
  <c r="A55" i="11"/>
  <c r="A46" i="11"/>
  <c r="A48" i="11"/>
  <c r="A20" i="11"/>
  <c r="A34" i="11"/>
  <c r="A29" i="11"/>
  <c r="A19" i="11"/>
  <c r="A9" i="11"/>
  <c r="A73" i="11"/>
  <c r="A40" i="11"/>
  <c r="A52" i="11"/>
  <c r="A70" i="11"/>
  <c r="A36" i="11"/>
  <c r="A53" i="11"/>
  <c r="A43" i="11"/>
  <c r="A33" i="11"/>
  <c r="A23" i="11"/>
  <c r="A44" i="11"/>
  <c r="A41" i="11"/>
  <c r="A24" i="11"/>
  <c r="A74" i="11"/>
  <c r="A4" i="11"/>
  <c r="A61" i="11"/>
  <c r="A54" i="11"/>
  <c r="A51" i="11"/>
  <c r="A57" i="11"/>
  <c r="A60" i="11"/>
  <c r="A179" i="4"/>
  <c r="A62" i="4"/>
  <c r="A145" i="4"/>
  <c r="A77" i="4"/>
  <c r="A200" i="4"/>
  <c r="A5" i="4"/>
  <c r="A202" i="4"/>
  <c r="A142" i="4"/>
  <c r="A137" i="4"/>
  <c r="A80" i="4"/>
  <c r="A32" i="4"/>
  <c r="A70" i="4"/>
  <c r="A13" i="4"/>
  <c r="A123" i="4"/>
  <c r="A66" i="4"/>
  <c r="A93" i="4"/>
  <c r="A166" i="4"/>
  <c r="A31" i="4"/>
  <c r="A128" i="4"/>
  <c r="A157" i="4"/>
  <c r="A52" i="4"/>
  <c r="A23" i="4"/>
  <c r="A132" i="4"/>
  <c r="A37" i="4"/>
  <c r="A47" i="4"/>
  <c r="A138" i="4"/>
  <c r="A210" i="4"/>
  <c r="A187" i="4"/>
  <c r="A126" i="4"/>
  <c r="A153" i="4"/>
  <c r="A78" i="4"/>
  <c r="A135" i="4"/>
  <c r="A71" i="4"/>
  <c r="A196" i="4"/>
  <c r="A19" i="4"/>
  <c r="A159" i="4"/>
  <c r="A16" i="4"/>
  <c r="A199" i="4"/>
  <c r="A125" i="4"/>
  <c r="A75" i="4"/>
  <c r="A63" i="4"/>
  <c r="A55" i="4"/>
  <c r="A58" i="4"/>
  <c r="A133" i="4"/>
  <c r="A102" i="4"/>
  <c r="A11" i="4"/>
  <c r="A182" i="4"/>
  <c r="A121" i="4"/>
  <c r="A103" i="4"/>
  <c r="A191" i="4"/>
  <c r="A156" i="4"/>
  <c r="A38" i="4"/>
  <c r="A212" i="4"/>
  <c r="A28" i="4"/>
  <c r="A67" i="4"/>
  <c r="A104" i="4"/>
  <c r="A42" i="4"/>
  <c r="A4" i="4"/>
  <c r="A96" i="4"/>
  <c r="A76" i="4"/>
  <c r="A39" i="4"/>
  <c r="A188" i="4"/>
  <c r="A15" i="4"/>
  <c r="A116" i="4"/>
  <c r="A65" i="4"/>
  <c r="A198" i="4"/>
  <c r="A206" i="4"/>
  <c r="A88" i="4"/>
  <c r="A90" i="4"/>
  <c r="A74" i="4"/>
  <c r="A86" i="4"/>
  <c r="A140" i="4"/>
  <c r="A26" i="4"/>
  <c r="A204" i="4"/>
  <c r="A165" i="4"/>
  <c r="A20" i="4"/>
  <c r="A127" i="4"/>
  <c r="A17" i="4"/>
  <c r="A162" i="4"/>
  <c r="A148" i="4"/>
  <c r="A30" i="4"/>
  <c r="A56" i="4"/>
  <c r="A195" i="4"/>
  <c r="A9" i="4"/>
  <c r="A185" i="4"/>
  <c r="A203" i="4"/>
  <c r="A97" i="4"/>
  <c r="A53" i="4"/>
  <c r="A40" i="4"/>
  <c r="A60" i="4"/>
  <c r="A105" i="4"/>
  <c r="A144" i="4"/>
  <c r="A46" i="4"/>
  <c r="A29" i="4"/>
  <c r="A41" i="4"/>
  <c r="A81" i="4"/>
  <c r="A44" i="4"/>
  <c r="A129" i="4"/>
  <c r="A194" i="4"/>
  <c r="A146" i="4"/>
  <c r="A170" i="4"/>
  <c r="A193" i="4"/>
  <c r="A61" i="4"/>
  <c r="A208" i="4"/>
  <c r="A8" i="4"/>
  <c r="A107" i="4"/>
  <c r="A33" i="4"/>
  <c r="A49" i="4"/>
  <c r="A117" i="4"/>
  <c r="A139" i="4"/>
  <c r="A43" i="4"/>
  <c r="A136" i="4"/>
  <c r="A6" i="4"/>
  <c r="A87" i="4"/>
  <c r="A141" i="4"/>
  <c r="A169" i="4"/>
  <c r="A158" i="4"/>
  <c r="A92" i="4"/>
  <c r="A205" i="4"/>
  <c r="A173" i="4"/>
  <c r="A176" i="4"/>
  <c r="A48" i="4"/>
  <c r="A118" i="4"/>
  <c r="A100" i="4"/>
  <c r="A115" i="4"/>
  <c r="A106" i="4"/>
  <c r="A207" i="4"/>
  <c r="A59" i="4"/>
  <c r="A186" i="4"/>
  <c r="A50" i="4"/>
  <c r="A69" i="4"/>
  <c r="A45" i="4"/>
  <c r="A99" i="4"/>
  <c r="A189" i="4"/>
  <c r="A211" i="4"/>
  <c r="A263" i="5"/>
  <c r="A213" i="5"/>
  <c r="A141" i="5"/>
  <c r="A255" i="5"/>
  <c r="A201" i="5"/>
  <c r="A222" i="5"/>
  <c r="A22" i="5"/>
  <c r="A136" i="5"/>
  <c r="A146" i="5"/>
  <c r="A23" i="5"/>
  <c r="A12" i="5"/>
  <c r="A100" i="5"/>
  <c r="A164" i="5"/>
  <c r="A265" i="5"/>
  <c r="A220" i="5"/>
  <c r="A29" i="5"/>
  <c r="A47" i="5"/>
  <c r="A86" i="5"/>
  <c r="A150" i="5"/>
  <c r="A148" i="5"/>
  <c r="A21" i="5"/>
  <c r="A42" i="5"/>
  <c r="A178" i="5"/>
  <c r="A269" i="5"/>
  <c r="A248" i="5"/>
  <c r="A254" i="5"/>
  <c r="A13" i="5"/>
  <c r="A171" i="5"/>
  <c r="A45" i="5"/>
  <c r="A71" i="5"/>
  <c r="A152" i="5"/>
  <c r="A191" i="5"/>
  <c r="A161" i="5"/>
  <c r="A59" i="5"/>
  <c r="A262" i="5"/>
  <c r="A53" i="5"/>
  <c r="A98" i="5"/>
  <c r="A40" i="5"/>
  <c r="A33" i="5"/>
  <c r="A183" i="5"/>
  <c r="A108" i="5"/>
  <c r="A205" i="5"/>
  <c r="A253" i="5"/>
  <c r="A162" i="5"/>
  <c r="A140" i="5"/>
  <c r="A87" i="5"/>
  <c r="A160" i="5"/>
  <c r="A204" i="5"/>
  <c r="A67" i="5"/>
  <c r="A232" i="5"/>
  <c r="A77" i="5"/>
  <c r="A106" i="5"/>
  <c r="A10" i="5"/>
  <c r="A210" i="5"/>
  <c r="A163" i="5"/>
  <c r="A165" i="5"/>
  <c r="A17" i="5"/>
  <c r="A144" i="5"/>
  <c r="A127" i="5"/>
  <c r="A20" i="5"/>
  <c r="A46" i="5"/>
  <c r="A188" i="5"/>
  <c r="A278" i="5"/>
  <c r="A157" i="5"/>
  <c r="A80" i="5"/>
  <c r="A224" i="5"/>
  <c r="A85" i="5"/>
  <c r="A242" i="5"/>
  <c r="A104" i="5"/>
  <c r="A217" i="5"/>
  <c r="A172" i="5"/>
  <c r="A272" i="5"/>
  <c r="A203" i="5"/>
  <c r="A226" i="5"/>
  <c r="A39" i="5"/>
  <c r="A121" i="5"/>
  <c r="A231" i="5"/>
  <c r="A147" i="5"/>
  <c r="A237" i="5"/>
  <c r="A82" i="5"/>
  <c r="A35" i="5"/>
  <c r="A181" i="5"/>
  <c r="A234" i="5"/>
  <c r="A192" i="5"/>
  <c r="A280" i="5"/>
  <c r="A228" i="5"/>
  <c r="A58" i="5"/>
  <c r="A182" i="5"/>
  <c r="A211" i="5"/>
  <c r="A158" i="5"/>
  <c r="A235" i="5"/>
  <c r="A177" i="5"/>
  <c r="A130" i="5"/>
  <c r="A52" i="5"/>
  <c r="A197" i="5"/>
  <c r="A229" i="5"/>
  <c r="A221" i="5"/>
  <c r="A154" i="5"/>
  <c r="A138" i="5"/>
  <c r="A243" i="5"/>
  <c r="A195" i="5"/>
  <c r="A261" i="5"/>
  <c r="A233" i="5"/>
  <c r="A109" i="5"/>
  <c r="A84" i="5"/>
  <c r="A122" i="5"/>
  <c r="A247" i="5"/>
  <c r="A131" i="5"/>
  <c r="A250" i="5"/>
  <c r="A37" i="5"/>
  <c r="A75" i="5"/>
  <c r="A6" i="5"/>
  <c r="A252" i="5"/>
  <c r="A118" i="5"/>
  <c r="A18" i="5"/>
  <c r="A257" i="5"/>
  <c r="A88" i="5"/>
  <c r="A31" i="5"/>
  <c r="A89" i="5"/>
  <c r="A259" i="5"/>
  <c r="A120" i="5"/>
  <c r="A63" i="5"/>
  <c r="A180" i="5"/>
  <c r="A34" i="5"/>
  <c r="A225" i="5"/>
  <c r="A273" i="5"/>
  <c r="A200" i="5"/>
  <c r="A78" i="5"/>
  <c r="A79" i="5"/>
  <c r="A5" i="5"/>
  <c r="A145" i="5"/>
  <c r="A264" i="5"/>
  <c r="A24" i="5"/>
  <c r="A129" i="5"/>
  <c r="A93" i="5"/>
  <c r="A270" i="5"/>
  <c r="A41" i="5"/>
  <c r="A149" i="5"/>
  <c r="A76" i="5"/>
  <c r="A230" i="5"/>
  <c r="A19" i="5"/>
  <c r="A214" i="5"/>
  <c r="A9" i="5"/>
  <c r="A103" i="5"/>
  <c r="A113" i="5"/>
  <c r="A105" i="5"/>
  <c r="A142" i="5"/>
  <c r="A236" i="5"/>
  <c r="A176" i="5"/>
  <c r="A249" i="5"/>
  <c r="A276" i="5"/>
  <c r="A51" i="5"/>
  <c r="A198" i="5"/>
  <c r="A185" i="5"/>
  <c r="A219" i="5"/>
  <c r="A170" i="5"/>
  <c r="A30" i="5"/>
  <c r="A245" i="5"/>
  <c r="A107" i="5"/>
  <c r="A73" i="5"/>
  <c r="A116" i="5"/>
  <c r="A209" i="5"/>
  <c r="A111" i="5"/>
  <c r="A4" i="5"/>
  <c r="A90" i="5"/>
  <c r="A218" i="5"/>
  <c r="A202" i="5"/>
  <c r="A143" i="5"/>
  <c r="A25" i="5"/>
  <c r="A65" i="5"/>
  <c r="A238" i="5"/>
  <c r="A173" i="5"/>
  <c r="A125" i="5"/>
  <c r="A123" i="5"/>
  <c r="A258" i="5"/>
  <c r="A132" i="5"/>
  <c r="A54" i="5"/>
  <c r="A32" i="5"/>
  <c r="A246" i="5"/>
  <c r="A26" i="5"/>
  <c r="A11" i="5"/>
  <c r="A133" i="5"/>
  <c r="A99" i="5"/>
  <c r="A175" i="5"/>
  <c r="A189" i="5"/>
  <c r="A61" i="5"/>
  <c r="A124" i="5"/>
  <c r="A16" i="5"/>
  <c r="A244" i="5"/>
  <c r="A155" i="5"/>
  <c r="A115" i="5"/>
  <c r="A184" i="5"/>
  <c r="A277" i="5"/>
  <c r="A48" i="5"/>
  <c r="A64" i="5"/>
  <c r="A7" i="5"/>
  <c r="A151" i="5"/>
  <c r="A208" i="5"/>
  <c r="A56" i="5"/>
  <c r="A227" i="5"/>
  <c r="A38" i="5"/>
  <c r="A216" i="5"/>
  <c r="A43" i="5"/>
  <c r="A199" i="5"/>
  <c r="A186" i="5"/>
  <c r="A206" i="5"/>
  <c r="A271" i="5"/>
  <c r="A69" i="5"/>
  <c r="A94" i="5"/>
  <c r="A117" i="5"/>
  <c r="A260" i="5"/>
  <c r="A207" i="5"/>
  <c r="A194" i="5"/>
  <c r="A55" i="5"/>
  <c r="A49" i="5"/>
  <c r="A279" i="5"/>
  <c r="A139" i="5"/>
  <c r="A267" i="5"/>
  <c r="A212" i="5"/>
  <c r="A57" i="5"/>
  <c r="A168" i="5"/>
  <c r="A95" i="5"/>
  <c r="A92" i="5"/>
  <c r="A174" i="5"/>
  <c r="A97" i="5"/>
  <c r="A74" i="5"/>
  <c r="A66" i="5"/>
  <c r="A91" i="5"/>
  <c r="A251" i="5"/>
  <c r="A68" i="5"/>
  <c r="A241" i="5"/>
  <c r="A8" i="5"/>
  <c r="A119" i="5"/>
  <c r="A15" i="5"/>
  <c r="A72" i="5"/>
  <c r="A83" i="5"/>
  <c r="A169" i="5"/>
  <c r="A268" i="5"/>
  <c r="A112" i="5"/>
  <c r="A156" i="5"/>
  <c r="A190" i="5"/>
  <c r="A134" i="5"/>
  <c r="A27" i="5"/>
  <c r="A153" i="5"/>
  <c r="A179" i="5"/>
  <c r="A239" i="5"/>
  <c r="A166" i="5"/>
  <c r="A126" i="5"/>
  <c r="A275" i="5"/>
  <c r="A50" i="5"/>
  <c r="A215" i="5"/>
  <c r="A266" i="5"/>
  <c r="A28" i="5"/>
  <c r="A256" i="5"/>
  <c r="A137" i="5"/>
  <c r="A187" i="5"/>
  <c r="A196" i="5"/>
  <c r="A110" i="5"/>
  <c r="A114" i="5"/>
  <c r="A128" i="5"/>
  <c r="A14" i="5"/>
  <c r="A101" i="5"/>
  <c r="A167" i="5"/>
  <c r="A159" i="5"/>
  <c r="A223" i="5"/>
  <c r="A193" i="5"/>
  <c r="A240" i="5"/>
  <c r="A96" i="5"/>
  <c r="A44" i="5"/>
  <c r="A274" i="5"/>
  <c r="A70" i="5"/>
  <c r="A292" i="1"/>
  <c r="A64" i="1"/>
  <c r="A23" i="1"/>
  <c r="A82" i="1"/>
  <c r="A577" i="1"/>
  <c r="A266" i="1"/>
  <c r="A252" i="1"/>
  <c r="A244" i="1"/>
  <c r="A218" i="1"/>
  <c r="A206" i="1"/>
  <c r="A196" i="1"/>
  <c r="A192" i="1"/>
  <c r="A147" i="1"/>
  <c r="A335" i="1"/>
  <c r="A611" i="1"/>
  <c r="A600" i="1"/>
  <c r="A31" i="11"/>
  <c r="A63" i="11"/>
  <c r="A18" i="4"/>
  <c r="A21" i="4"/>
  <c r="A91" i="4"/>
  <c r="A181" i="4"/>
  <c r="A197" i="4"/>
  <c r="A33" i="1"/>
  <c r="A571" i="1"/>
  <c r="A17" i="11"/>
  <c r="A49" i="11"/>
  <c r="A168" i="4"/>
  <c r="A98" i="4"/>
  <c r="A7" i="4"/>
  <c r="A130" i="4"/>
  <c r="A192" i="4"/>
  <c r="A36" i="4"/>
  <c r="A64" i="4"/>
  <c r="A174" i="4"/>
  <c r="A152" i="4"/>
  <c r="A150" i="4"/>
  <c r="A12" i="4"/>
  <c r="A180" i="4"/>
  <c r="A113" i="4"/>
  <c r="A22" i="4"/>
  <c r="A143" i="4"/>
  <c r="A57" i="4"/>
  <c r="A172" i="4"/>
  <c r="A134" i="4"/>
  <c r="A108" i="4"/>
  <c r="A54" i="4"/>
  <c r="A24" i="4"/>
  <c r="A35" i="4"/>
  <c r="A25" i="4"/>
  <c r="A84" i="4"/>
  <c r="A154" i="4"/>
  <c r="A131" i="4"/>
  <c r="A114" i="4"/>
  <c r="A124" i="4"/>
  <c r="A110" i="4"/>
  <c r="A164" i="4"/>
  <c r="A120" i="4"/>
  <c r="A178" i="4"/>
  <c r="A10" i="4"/>
  <c r="A147" i="4"/>
  <c r="A184" i="4"/>
  <c r="A68" i="4"/>
  <c r="A119" i="4"/>
  <c r="A190" i="4"/>
  <c r="A111" i="4"/>
  <c r="A14" i="4"/>
  <c r="A27" i="4"/>
  <c r="A122" i="4"/>
  <c r="A72" i="4"/>
  <c r="A51" i="4"/>
  <c r="A94" i="4"/>
  <c r="A160" i="4"/>
  <c r="A82" i="4"/>
  <c r="A73" i="4"/>
  <c r="A79" i="4"/>
  <c r="A83" i="4"/>
  <c r="A85" i="4"/>
  <c r="A89" i="4"/>
  <c r="A209" i="4"/>
  <c r="A60" i="5"/>
  <c r="A72" i="11"/>
  <c r="A5" i="11"/>
  <c r="A30" i="11"/>
  <c r="A26" i="11"/>
  <c r="A32" i="11"/>
  <c r="A38" i="11"/>
  <c r="A58" i="11"/>
  <c r="A18" i="11"/>
  <c r="A42" i="11"/>
  <c r="A37" i="11"/>
  <c r="A69" i="11"/>
  <c r="A27" i="11"/>
  <c r="A59" i="11"/>
  <c r="A7" i="11"/>
  <c r="A56" i="11"/>
  <c r="A78" i="11"/>
  <c r="A14" i="11"/>
  <c r="A6" i="11"/>
  <c r="A16" i="11"/>
  <c r="A22" i="11"/>
  <c r="A66" i="11"/>
  <c r="A13" i="11"/>
  <c r="A45" i="11"/>
  <c r="A77" i="11"/>
  <c r="A35" i="11"/>
  <c r="A67" i="11"/>
  <c r="A15" i="11"/>
  <c r="A47" i="11"/>
  <c r="A76" i="11"/>
  <c r="A79" i="11"/>
  <c r="A34" i="4"/>
  <c r="A95" i="4"/>
  <c r="A109" i="4"/>
  <c r="A112" i="4"/>
  <c r="A149" i="4"/>
  <c r="A151" i="4"/>
  <c r="A155" i="4"/>
  <c r="A161" i="4"/>
  <c r="A163" i="4"/>
  <c r="A167" i="4"/>
  <c r="A171" i="4"/>
  <c r="A175" i="4"/>
  <c r="A177" i="4"/>
  <c r="A201" i="4"/>
  <c r="A39" i="11"/>
  <c r="A68" i="11"/>
  <c r="A71" i="11"/>
  <c r="A101" i="4"/>
  <c r="A183" i="4"/>
  <c r="A135" i="5"/>
  <c r="A36" i="5"/>
  <c r="A81" i="5"/>
  <c r="A21" i="6"/>
  <c r="A39" i="1" l="1"/>
  <c r="A96" i="1"/>
  <c r="A263" i="1"/>
  <c r="A191" i="1"/>
  <c r="A264" i="1"/>
  <c r="A574" i="1"/>
  <c r="A297" i="1"/>
  <c r="A205" i="1"/>
  <c r="A278" i="1"/>
  <c r="A75" i="1"/>
  <c r="A101" i="1"/>
  <c r="A594" i="1"/>
  <c r="A203" i="1"/>
  <c r="A268" i="1"/>
  <c r="A103" i="1"/>
  <c r="A408" i="1"/>
  <c r="A243" i="1"/>
  <c r="A367" i="1"/>
  <c r="A18" i="1"/>
  <c r="A544" i="1"/>
  <c r="A493" i="1"/>
  <c r="A217" i="1"/>
  <c r="A546" i="1"/>
  <c r="A584" i="1"/>
  <c r="A108" i="1"/>
  <c r="A70" i="1"/>
  <c r="A133" i="1"/>
  <c r="A120" i="1"/>
  <c r="A281" i="1"/>
  <c r="A56" i="1"/>
  <c r="A488" i="1"/>
  <c r="A16" i="1"/>
  <c r="A313" i="1"/>
  <c r="A520" i="1"/>
  <c r="A215" i="1"/>
  <c r="A63" i="1"/>
  <c r="A421" i="1"/>
  <c r="A239" i="1"/>
  <c r="A476" i="1"/>
  <c r="A277" i="1"/>
  <c r="A623" i="1"/>
  <c r="A34" i="1"/>
  <c r="A343" i="1"/>
  <c r="A286" i="1"/>
  <c r="A484" i="1"/>
  <c r="A210" i="1"/>
  <c r="A536" i="1"/>
  <c r="A184" i="1"/>
  <c r="A107" i="1"/>
  <c r="A35" i="1"/>
  <c r="A621" i="1"/>
  <c r="A383" i="1"/>
  <c r="A368" i="1"/>
  <c r="A52" i="1"/>
  <c r="A165" i="1"/>
  <c r="A532" i="1"/>
  <c r="A417" i="1"/>
  <c r="A618" i="1"/>
  <c r="A442" i="1"/>
  <c r="A216" i="1"/>
  <c r="A78" i="1"/>
  <c r="A233" i="1"/>
  <c r="A545" i="1"/>
  <c r="A489" i="1"/>
  <c r="A342" i="1"/>
  <c r="A164" i="1"/>
  <c r="A360" i="1"/>
  <c r="A211" i="1"/>
  <c r="A332" i="1"/>
  <c r="A456" i="1"/>
  <c r="A146" i="1"/>
  <c r="A469" i="1"/>
  <c r="A605" i="1"/>
  <c r="A534" i="1"/>
  <c r="A181" i="1"/>
  <c r="A99" i="1"/>
  <c r="A521" i="1"/>
  <c r="A499" i="1"/>
  <c r="A72" i="1"/>
  <c r="A334" i="1"/>
  <c r="A479" i="1"/>
  <c r="A597" i="1"/>
  <c r="A514" i="1"/>
  <c r="A46" i="1"/>
  <c r="A42" i="1"/>
  <c r="A102" i="1"/>
  <c r="A626" i="1"/>
  <c r="A311" i="1"/>
  <c r="A232" i="1"/>
  <c r="A557" i="1"/>
  <c r="A229" i="1"/>
  <c r="A471" i="1"/>
  <c r="A465" i="1"/>
  <c r="A509" i="1"/>
  <c r="A538" i="1"/>
  <c r="A559" i="1"/>
  <c r="A323" i="1"/>
  <c r="A135" i="1"/>
  <c r="A223" i="1"/>
  <c r="A628" i="1"/>
  <c r="A340" i="1"/>
  <c r="A392" i="1"/>
  <c r="A24" i="1"/>
  <c r="A356" i="1"/>
  <c r="A475" i="1"/>
  <c r="A463" i="1"/>
  <c r="A10" i="1"/>
  <c r="A167" i="1"/>
  <c r="A26" i="1"/>
  <c r="A118" i="1"/>
  <c r="A198" i="1"/>
  <c r="A328" i="1"/>
  <c r="A295" i="1"/>
  <c r="A301" i="1"/>
  <c r="A139" i="1"/>
  <c r="A595" i="1"/>
  <c r="A65" i="1"/>
  <c r="A57" i="1"/>
  <c r="A599" i="1"/>
  <c r="A406" i="1"/>
  <c r="A384" i="1"/>
  <c r="A253" i="1"/>
  <c r="A159" i="1"/>
  <c r="A625" i="1"/>
  <c r="A128" i="1"/>
  <c r="A226" i="1"/>
  <c r="A130" i="1"/>
  <c r="A329" i="1"/>
  <c r="A418" i="1"/>
  <c r="A387" i="1"/>
  <c r="A145" i="1"/>
  <c r="A467" i="1"/>
  <c r="A136" i="1"/>
  <c r="A13" i="1"/>
  <c r="A439" i="1"/>
  <c r="A176" i="1"/>
  <c r="A322" i="1"/>
  <c r="A385" i="1"/>
  <c r="A395" i="1"/>
  <c r="A398" i="1"/>
  <c r="A576" i="1"/>
  <c r="A282" i="1"/>
  <c r="A183" i="1"/>
  <c r="A236" i="1"/>
  <c r="A339" i="1"/>
  <c r="A438" i="1"/>
  <c r="A486" i="1"/>
  <c r="A580" i="1"/>
  <c r="A524" i="1"/>
  <c r="A53" i="1"/>
  <c r="A480" i="1"/>
  <c r="A525" i="1"/>
  <c r="A361" i="1"/>
  <c r="A204" i="1"/>
  <c r="A548" i="1"/>
  <c r="A283" i="1"/>
  <c r="A522" i="1"/>
  <c r="A193" i="1"/>
  <c r="A168" i="1"/>
  <c r="A472" i="1"/>
  <c r="A21" i="1"/>
  <c r="A320" i="1"/>
  <c r="A627" i="1"/>
  <c r="A172" i="1"/>
  <c r="A109" i="1"/>
  <c r="A44" i="1"/>
  <c r="A84" i="1"/>
  <c r="A443" i="1"/>
  <c r="A397" i="1"/>
  <c r="A177" i="1"/>
  <c r="A76" i="1"/>
  <c r="A516" i="1"/>
  <c r="A231" i="1"/>
  <c r="A80" i="1"/>
  <c r="A528" i="1"/>
  <c r="A492" i="1"/>
  <c r="A302" i="1"/>
  <c r="A578" i="1"/>
  <c r="A425" i="1"/>
  <c r="A506" i="1"/>
  <c r="A535" i="1"/>
  <c r="A284" i="1"/>
  <c r="A287" i="1"/>
  <c r="A249" i="1"/>
  <c r="A507" i="1"/>
  <c r="A482" i="1"/>
  <c r="A373" i="1"/>
  <c r="A550" i="1"/>
  <c r="A379" i="1"/>
  <c r="A91" i="1"/>
  <c r="A372" i="1"/>
  <c r="A549" i="1"/>
  <c r="A276" i="1"/>
  <c r="A62" i="1"/>
  <c r="A188" i="1"/>
  <c r="A41" i="1"/>
  <c r="A402" i="1"/>
  <c r="A214" i="1"/>
  <c r="A126" i="1"/>
  <c r="A240" i="1"/>
  <c r="A391" i="1"/>
  <c r="A129" i="1"/>
  <c r="A40" i="1"/>
  <c r="A347" i="1"/>
  <c r="A50" i="1"/>
  <c r="A581" i="1"/>
  <c r="A208" i="1"/>
  <c r="A11" i="1"/>
  <c r="A77" i="1"/>
  <c r="A396" i="1"/>
  <c r="A271" i="1"/>
  <c r="A317" i="1"/>
  <c r="A498" i="1"/>
  <c r="A371" i="1"/>
  <c r="A478" i="1"/>
  <c r="A95" i="1"/>
  <c r="A148" i="1"/>
  <c r="A220" i="1"/>
  <c r="A224" i="1"/>
  <c r="A531" i="1"/>
  <c r="A258" i="1"/>
  <c r="A582" i="1"/>
  <c r="A48" i="1"/>
  <c r="A318" i="1"/>
  <c r="A496" i="1"/>
  <c r="A400" i="1"/>
  <c r="A161" i="1"/>
  <c r="A225" i="1"/>
  <c r="A441" i="1"/>
  <c r="A58" i="1"/>
  <c r="A207" i="1"/>
  <c r="A494" i="1"/>
  <c r="A609" i="1"/>
  <c r="A575" i="1"/>
  <c r="A106" i="1"/>
  <c r="A45" i="1"/>
  <c r="A250" i="1"/>
  <c r="A502" i="1"/>
  <c r="A29" i="1"/>
  <c r="A144" i="1"/>
  <c r="A275" i="1"/>
  <c r="A150" i="1"/>
  <c r="A375" i="1"/>
  <c r="A432" i="1"/>
  <c r="A366" i="1"/>
  <c r="A349" i="1"/>
  <c r="A460" i="1"/>
  <c r="A505" i="1"/>
  <c r="A151" i="1"/>
  <c r="A94" i="1"/>
  <c r="A351" i="1"/>
  <c r="A149" i="1"/>
  <c r="A540" i="1"/>
  <c r="A55" i="1"/>
  <c r="A279" i="1"/>
  <c r="A290" i="1"/>
  <c r="A511" i="1"/>
  <c r="A51" i="1"/>
  <c r="A321" i="1"/>
  <c r="A497" i="1"/>
  <c r="A212" i="1"/>
  <c r="A541" i="1"/>
  <c r="A14" i="1"/>
  <c r="A154" i="1"/>
  <c r="A219" i="1"/>
  <c r="A197" i="1"/>
  <c r="A587" i="1"/>
  <c r="A459" i="1"/>
  <c r="A178" i="1"/>
  <c r="A503" i="1"/>
  <c r="A429" i="1"/>
  <c r="A306" i="1"/>
  <c r="A267" i="1"/>
  <c r="A90" i="1"/>
  <c r="A312" i="1"/>
  <c r="A85" i="1"/>
  <c r="A592" i="1"/>
  <c r="A142" i="1"/>
  <c r="A324" i="1"/>
  <c r="A122" i="1"/>
  <c r="A20" i="1"/>
  <c r="A433" i="1"/>
  <c r="A98" i="1"/>
  <c r="A404" i="1"/>
  <c r="A450" i="1"/>
  <c r="A138" i="1"/>
  <c r="A458" i="1"/>
  <c r="A238" i="1"/>
  <c r="A325" i="1"/>
  <c r="A462" i="1"/>
  <c r="A447" i="1"/>
  <c r="A134" i="1"/>
  <c r="A125" i="1"/>
  <c r="A143" i="1"/>
  <c r="A570" i="1"/>
  <c r="A518" i="1"/>
  <c r="A491" i="1"/>
  <c r="A363" i="1"/>
  <c r="A5" i="1"/>
  <c r="A17" i="1"/>
  <c r="A481" i="1"/>
  <c r="A43" i="1"/>
  <c r="A414" i="1"/>
  <c r="A428" i="1"/>
  <c r="A248" i="1"/>
  <c r="A390" i="1"/>
  <c r="A186" i="1"/>
  <c r="A388" i="1"/>
  <c r="A19" i="1"/>
  <c r="A556" i="1"/>
  <c r="A307" i="1"/>
  <c r="A510" i="1"/>
  <c r="A88" i="1"/>
  <c r="A629" i="1"/>
  <c r="A477" i="1"/>
  <c r="A202" i="1"/>
  <c r="A603" i="1"/>
  <c r="A272" i="1"/>
  <c r="A54" i="1"/>
  <c r="A241" i="1"/>
  <c r="A424" i="1"/>
  <c r="A171" i="1"/>
  <c r="A180" i="1"/>
  <c r="A112" i="1"/>
  <c r="A359" i="1"/>
  <c r="A426" i="1"/>
  <c r="A289" i="1"/>
  <c r="A38" i="1"/>
  <c r="A67" i="1"/>
  <c r="A234" i="1"/>
  <c r="A547" i="1"/>
  <c r="A365" i="1"/>
  <c r="A245" i="1"/>
  <c r="A254" i="1"/>
  <c r="A182" i="1"/>
  <c r="A262" i="1"/>
  <c r="A156" i="1"/>
  <c r="A415" i="1"/>
  <c r="A251" i="1"/>
  <c r="A36" i="1"/>
  <c r="A83" i="1"/>
  <c r="A100" i="1"/>
  <c r="A422" i="1"/>
  <c r="A261" i="1"/>
  <c r="A419" i="1"/>
  <c r="A110" i="1"/>
  <c r="A79" i="1"/>
  <c r="A187" i="1"/>
  <c r="A555" i="1"/>
  <c r="A508" i="1"/>
  <c r="A446" i="1"/>
  <c r="A612" i="1"/>
  <c r="A32" i="1"/>
  <c r="A66" i="1"/>
  <c r="A604" i="1"/>
  <c r="A380" i="1"/>
  <c r="A319" i="1"/>
  <c r="A124" i="1"/>
  <c r="A86" i="1"/>
  <c r="A567" i="1"/>
  <c r="A37" i="1"/>
  <c r="A131" i="1"/>
  <c r="A554" i="1"/>
  <c r="A15" i="1"/>
  <c r="A542" i="1"/>
  <c r="A141" i="1"/>
  <c r="A527" i="1"/>
  <c r="A113" i="1"/>
  <c r="A336" i="1"/>
  <c r="A501" i="1"/>
  <c r="A195" i="1"/>
  <c r="A97" i="1"/>
  <c r="A140" i="1"/>
  <c r="A362" i="1"/>
  <c r="A28" i="1"/>
  <c r="A330" i="1"/>
  <c r="A199" i="1"/>
  <c r="A416" i="1"/>
  <c r="A566" i="1"/>
  <c r="A500" i="1"/>
  <c r="A308" i="1"/>
  <c r="A227" i="1"/>
  <c r="A401" i="1"/>
  <c r="A331" i="1"/>
  <c r="A409" i="1"/>
  <c r="A485" i="1"/>
  <c r="A269" i="1"/>
  <c r="A513" i="1"/>
  <c r="A7" i="1"/>
  <c r="A490" i="1"/>
  <c r="A585" i="1"/>
  <c r="A304" i="1"/>
  <c r="A589" i="1"/>
  <c r="A553" i="1"/>
  <c r="A189" i="1"/>
  <c r="A163" i="1"/>
  <c r="A350" i="1"/>
  <c r="A394" i="1"/>
  <c r="A378" i="1"/>
  <c r="A430" i="1"/>
  <c r="A201" i="1"/>
  <c r="A448" i="1"/>
  <c r="A235" i="1"/>
  <c r="A607" i="1"/>
  <c r="A294" i="1"/>
  <c r="A412" i="1"/>
  <c r="A452" i="1"/>
  <c r="A440" i="1"/>
  <c r="A564" i="1"/>
  <c r="A376" i="1"/>
  <c r="A512" i="1"/>
  <c r="A47" i="1"/>
  <c r="A8" i="1"/>
  <c r="A539" i="1"/>
  <c r="A453" i="1"/>
  <c r="A529" i="1"/>
  <c r="A132" i="1"/>
  <c r="A265" i="1"/>
  <c r="A346" i="1"/>
  <c r="A316" i="1"/>
  <c r="A341" i="1"/>
  <c r="A137" i="1"/>
  <c r="A9" i="1"/>
  <c r="A353" i="1"/>
  <c r="A473" i="1"/>
  <c r="A606" i="1"/>
  <c r="A157" i="1"/>
  <c r="A457" i="1"/>
  <c r="A255" i="1"/>
  <c r="A121" i="1"/>
  <c r="A593" i="1"/>
  <c r="A563" i="1"/>
  <c r="A562" i="1"/>
  <c r="A495" i="1"/>
  <c r="A455" i="1"/>
  <c r="A355" i="1"/>
  <c r="A487" i="1"/>
  <c r="A435" i="1"/>
  <c r="A222" i="1"/>
  <c r="A533" i="1"/>
  <c r="A155" i="1"/>
  <c r="A565" i="1"/>
  <c r="A374" i="1"/>
  <c r="A358" i="1"/>
  <c r="A89" i="1"/>
  <c r="A162" i="1"/>
  <c r="A596" i="1"/>
  <c r="A405" i="1"/>
  <c r="A123" i="1"/>
  <c r="A166" i="1"/>
  <c r="A420" i="1"/>
  <c r="A68" i="1"/>
  <c r="A115" i="1"/>
  <c r="A526" i="1"/>
  <c r="A160" i="1"/>
  <c r="A270" i="1"/>
  <c r="A613" i="1"/>
  <c r="A601" i="1"/>
  <c r="A445" i="1"/>
  <c r="A386" i="1"/>
  <c r="A213" i="1"/>
  <c r="A337" i="1"/>
  <c r="A257" i="1"/>
  <c r="A624" i="1"/>
  <c r="A537" i="1"/>
  <c r="A158" i="1"/>
  <c r="A354" i="1"/>
  <c r="A293" i="1"/>
  <c r="A551" i="1"/>
  <c r="A93" i="1"/>
  <c r="A515" i="1"/>
  <c r="A73" i="1"/>
  <c r="A190" i="1"/>
  <c r="A444" i="1"/>
  <c r="A285" i="1"/>
  <c r="A449" i="1"/>
  <c r="A591" i="1"/>
  <c r="A280" i="1"/>
  <c r="A504" i="1"/>
  <c r="A377" i="1"/>
  <c r="A117" i="1"/>
  <c r="A630" i="1"/>
  <c r="A247" i="1"/>
  <c r="A338" i="1"/>
  <c r="A530" i="1"/>
  <c r="A69" i="1"/>
  <c r="A474" i="1"/>
  <c r="A296" i="1"/>
  <c r="A470" i="1"/>
  <c r="A451" i="1"/>
  <c r="A454" i="1"/>
  <c r="A560" i="1"/>
  <c r="A185" i="1"/>
  <c r="A357" i="1"/>
  <c r="A631" i="1"/>
  <c r="A31" i="1"/>
  <c r="A314" i="1"/>
  <c r="A303" i="1"/>
  <c r="A288" i="1"/>
  <c r="A608" i="1"/>
  <c r="A411" i="1"/>
  <c r="A561" i="1"/>
  <c r="A228" i="1"/>
  <c r="A413" i="1"/>
  <c r="A407" i="1"/>
  <c r="A61" i="1"/>
  <c r="A305" i="1"/>
  <c r="A393" i="1"/>
  <c r="A399" i="1"/>
  <c r="A209" i="1"/>
  <c r="A260" i="1"/>
  <c r="A175" i="1"/>
  <c r="A315" i="1"/>
  <c r="A22" i="1"/>
  <c r="A558" i="1"/>
  <c r="A427" i="1"/>
  <c r="A310" i="1"/>
  <c r="A410" i="1"/>
  <c r="A59" i="1"/>
  <c r="A274" i="1"/>
  <c r="A610" i="1"/>
  <c r="A483" i="1"/>
  <c r="A523" i="1"/>
  <c r="A598" i="1"/>
  <c r="A403" i="1"/>
  <c r="A114" i="1"/>
  <c r="A326" i="1"/>
  <c r="A200" i="1"/>
  <c r="A369" i="1"/>
  <c r="A573" i="1"/>
  <c r="A389" i="1"/>
  <c r="A431" i="1"/>
  <c r="A352" i="1"/>
  <c r="A309" i="1"/>
  <c r="A169" i="1"/>
  <c r="A423" i="1"/>
  <c r="A174" i="1"/>
  <c r="A256" i="1"/>
  <c r="A300" i="1"/>
  <c r="A620" i="1"/>
  <c r="A92" i="1"/>
  <c r="A583" i="1"/>
  <c r="A104" i="1"/>
  <c r="A519" i="1"/>
  <c r="A345" i="1"/>
  <c r="A348" i="1"/>
  <c r="A436" i="1"/>
  <c r="A230" i="1"/>
  <c r="A468" i="1"/>
  <c r="A615" i="1"/>
  <c r="A153" i="1"/>
  <c r="A242" i="1"/>
  <c r="A6" i="1"/>
  <c r="A464" i="1"/>
  <c r="A552" i="1"/>
  <c r="A87" i="1"/>
  <c r="A466" i="1"/>
  <c r="A74" i="1"/>
  <c r="A333" i="1"/>
  <c r="A364" i="1"/>
  <c r="A579" i="1"/>
  <c r="A622" i="1"/>
  <c r="A30" i="1"/>
  <c r="A298" i="1"/>
  <c r="A116" i="1"/>
  <c r="A299" i="1"/>
  <c r="A119" i="1"/>
  <c r="A616" i="1"/>
  <c r="A127" i="1"/>
  <c r="A344" i="1"/>
  <c r="A25" i="1"/>
  <c r="A237" i="1"/>
  <c r="A437" i="1"/>
  <c r="A568" i="1"/>
  <c r="A60" i="1"/>
  <c r="A619" i="1"/>
  <c r="A152" i="1"/>
  <c r="A71" i="1"/>
  <c r="A381" i="1"/>
  <c r="A111" i="1"/>
  <c r="A382" i="1"/>
  <c r="A179" i="1"/>
  <c r="A327" i="1"/>
  <c r="A273" i="1"/>
  <c r="A434" i="1"/>
  <c r="A543" i="1"/>
  <c r="A572" i="1"/>
  <c r="A461" i="1"/>
  <c r="A370" i="1"/>
  <c r="A105" i="1"/>
  <c r="A170" i="1"/>
  <c r="A259" i="1"/>
  <c r="A617" i="1"/>
  <c r="I437" i="2" l="1"/>
  <c r="K71" i="2"/>
  <c r="B46" i="2"/>
  <c r="C234" i="2"/>
  <c r="B211" i="2"/>
  <c r="J99" i="2"/>
  <c r="G307" i="2"/>
  <c r="B69" i="2"/>
  <c r="B159" i="2"/>
  <c r="D525" i="2"/>
  <c r="K81" i="2"/>
  <c r="D244" i="2"/>
  <c r="J517" i="2"/>
  <c r="F240" i="2"/>
  <c r="O240" i="2" s="1"/>
  <c r="E105" i="2"/>
  <c r="D221" i="2"/>
  <c r="F75" i="2"/>
  <c r="O75" i="2" s="1"/>
  <c r="C280" i="2"/>
  <c r="I86" i="2"/>
  <c r="E235" i="2"/>
  <c r="F176" i="2"/>
  <c r="O176" i="2" s="1"/>
  <c r="K208" i="2"/>
  <c r="B309" i="2"/>
  <c r="E216" i="2"/>
  <c r="B489" i="2"/>
  <c r="F501" i="2"/>
  <c r="O501" i="2" s="1"/>
  <c r="K287" i="2"/>
  <c r="I268" i="2"/>
  <c r="J186" i="2"/>
  <c r="I514" i="2"/>
  <c r="E367" i="2"/>
  <c r="I100" i="2"/>
  <c r="F314" i="2"/>
  <c r="O314" i="2" s="1"/>
  <c r="F105" i="2"/>
  <c r="O105" i="2" s="1"/>
  <c r="C377" i="2"/>
  <c r="E535" i="2"/>
  <c r="E280" i="2"/>
  <c r="C213" i="2"/>
  <c r="I99" i="2"/>
  <c r="E171" i="2"/>
  <c r="G461" i="2"/>
  <c r="C79" i="2"/>
  <c r="B233" i="2"/>
  <c r="E226" i="2"/>
  <c r="E473" i="2"/>
  <c r="J148" i="2"/>
  <c r="D625" i="2"/>
  <c r="I225" i="2"/>
  <c r="I266" i="2"/>
  <c r="K240" i="2"/>
  <c r="K112" i="2"/>
  <c r="E531" i="2"/>
  <c r="E556" i="2"/>
  <c r="J516" i="2"/>
  <c r="B582" i="2"/>
  <c r="J520" i="2"/>
  <c r="B228" i="2"/>
  <c r="K196" i="2"/>
  <c r="I580" i="2"/>
  <c r="C194" i="2"/>
  <c r="C81" i="2"/>
  <c r="K153" i="2"/>
  <c r="F33" i="2"/>
  <c r="O33" i="2" s="1"/>
  <c r="J411" i="2"/>
  <c r="J91" i="2"/>
  <c r="E213" i="2"/>
  <c r="K122" i="2"/>
  <c r="I478" i="2"/>
  <c r="C479" i="2"/>
  <c r="I379" i="2"/>
  <c r="D129" i="2"/>
  <c r="B487" i="2"/>
  <c r="F183" i="2"/>
  <c r="O183" i="2" s="1"/>
  <c r="G216" i="2"/>
  <c r="G442" i="2"/>
  <c r="G586" i="2"/>
  <c r="J52" i="2"/>
  <c r="E292" i="2"/>
  <c r="F295" i="2"/>
  <c r="O295" i="2" s="1"/>
  <c r="G186" i="2"/>
  <c r="F285" i="2"/>
  <c r="O285" i="2" s="1"/>
  <c r="G42" i="2"/>
  <c r="J377" i="2"/>
  <c r="K543" i="2"/>
  <c r="K67" i="2"/>
  <c r="F194" i="2"/>
  <c r="O194" i="2" s="1"/>
  <c r="K576" i="2"/>
  <c r="F372" i="2"/>
  <c r="O372" i="2" s="1"/>
  <c r="D523" i="2"/>
  <c r="J259" i="2"/>
  <c r="I460" i="2"/>
  <c r="K393" i="2"/>
  <c r="I528" i="2"/>
  <c r="G551" i="2"/>
  <c r="B83" i="2"/>
  <c r="G108" i="2"/>
  <c r="B172" i="2"/>
  <c r="F237" i="2"/>
  <c r="O237" i="2" s="1"/>
  <c r="C195" i="2"/>
  <c r="C278" i="2"/>
  <c r="E181" i="2"/>
  <c r="G166" i="2"/>
  <c r="K450" i="2"/>
  <c r="B287" i="2"/>
  <c r="E91" i="2"/>
  <c r="D393" i="2"/>
  <c r="K383" i="2"/>
  <c r="G568" i="2"/>
  <c r="E624" i="2"/>
  <c r="I615" i="2"/>
  <c r="B134" i="2"/>
  <c r="J294" i="2"/>
  <c r="F270" i="2"/>
  <c r="O270" i="2" s="1"/>
  <c r="K85" i="2"/>
  <c r="B250" i="2"/>
  <c r="F545" i="2"/>
  <c r="O545" i="2" s="1"/>
  <c r="J81" i="2"/>
  <c r="G234" i="2"/>
  <c r="G310" i="2"/>
  <c r="E104" i="2"/>
  <c r="I165" i="2"/>
  <c r="B409" i="2"/>
  <c r="B471" i="2"/>
  <c r="E256" i="2"/>
  <c r="K172" i="2"/>
  <c r="C165" i="2"/>
  <c r="G328" i="2"/>
  <c r="F79" i="2"/>
  <c r="O79" i="2" s="1"/>
  <c r="G183" i="2"/>
  <c r="E169" i="2"/>
  <c r="I55" i="2"/>
  <c r="E39" i="2"/>
  <c r="J309" i="2"/>
  <c r="K73" i="2"/>
  <c r="E331" i="2"/>
  <c r="D563" i="2"/>
  <c r="G236" i="2"/>
  <c r="J465" i="2"/>
  <c r="F167" i="2"/>
  <c r="O167" i="2" s="1"/>
  <c r="K141" i="2"/>
  <c r="D199" i="2"/>
  <c r="I174" i="2"/>
  <c r="I339" i="2"/>
  <c r="I296" i="2"/>
  <c r="B242" i="2"/>
  <c r="E72" i="2"/>
  <c r="I175" i="2"/>
  <c r="K567" i="2"/>
  <c r="D257" i="2"/>
  <c r="G308" i="2"/>
  <c r="K560" i="2"/>
  <c r="B263" i="2"/>
  <c r="K82" i="2"/>
  <c r="J101" i="2"/>
  <c r="G474" i="2"/>
  <c r="K124" i="2"/>
  <c r="J172" i="2"/>
  <c r="C573" i="2"/>
  <c r="K454" i="2"/>
  <c r="E84" i="2"/>
  <c r="E424" i="2"/>
  <c r="E59" i="2"/>
  <c r="K44" i="2"/>
  <c r="E427" i="2"/>
  <c r="I287" i="2"/>
  <c r="F297" i="2"/>
  <c r="O297" i="2" s="1"/>
  <c r="I167" i="2"/>
  <c r="B99" i="2"/>
  <c r="I317" i="2"/>
  <c r="G76" i="2"/>
  <c r="F184" i="2"/>
  <c r="O184" i="2" s="1"/>
  <c r="J207" i="2"/>
  <c r="F100" i="2"/>
  <c r="O100" i="2" s="1"/>
  <c r="D383" i="2"/>
  <c r="E172" i="2"/>
  <c r="G532" i="2"/>
  <c r="I200" i="2"/>
  <c r="K158" i="2"/>
  <c r="I49" i="2"/>
  <c r="B130" i="2"/>
  <c r="G210" i="2"/>
  <c r="B230" i="2"/>
  <c r="B395" i="2"/>
  <c r="C232" i="2"/>
  <c r="D277" i="2"/>
  <c r="B533" i="2"/>
  <c r="E293" i="2"/>
  <c r="J37" i="2"/>
  <c r="F465" i="2"/>
  <c r="O465" i="2" s="1"/>
  <c r="B236" i="2"/>
  <c r="C158" i="2"/>
  <c r="D617" i="2"/>
  <c r="E180" i="2"/>
  <c r="K212" i="2"/>
  <c r="K137" i="2"/>
  <c r="I101" i="2"/>
  <c r="B531" i="2"/>
  <c r="B371" i="2"/>
  <c r="E310" i="2"/>
  <c r="G187" i="2"/>
  <c r="K234" i="2"/>
  <c r="I258" i="2"/>
  <c r="I166" i="2"/>
  <c r="B525" i="2"/>
  <c r="J57" i="2"/>
  <c r="E135" i="2"/>
  <c r="I232" i="2"/>
  <c r="K105" i="2"/>
  <c r="E282" i="2"/>
  <c r="D61" i="2"/>
  <c r="B178" i="2"/>
  <c r="G538" i="2"/>
  <c r="F274" i="2"/>
  <c r="O274" i="2" s="1"/>
  <c r="F429" i="2"/>
  <c r="O429" i="2" s="1"/>
  <c r="B343" i="2"/>
  <c r="D235" i="2"/>
  <c r="K76" i="2"/>
  <c r="C270" i="2"/>
  <c r="F554" i="2"/>
  <c r="O554" i="2" s="1"/>
  <c r="E533" i="2"/>
  <c r="G271" i="2"/>
  <c r="F195" i="2"/>
  <c r="O195" i="2" s="1"/>
  <c r="I530" i="2"/>
  <c r="J491" i="2"/>
  <c r="D161" i="2"/>
  <c r="G469" i="2"/>
  <c r="G354" i="2"/>
  <c r="K149" i="2"/>
  <c r="J564" i="2"/>
  <c r="B280" i="2"/>
  <c r="I472" i="2"/>
  <c r="D267" i="2"/>
  <c r="G272" i="2"/>
  <c r="G246" i="2"/>
  <c r="G181" i="2"/>
  <c r="J607" i="2"/>
  <c r="J169" i="2"/>
  <c r="K260" i="2"/>
  <c r="K267" i="2"/>
  <c r="G173" i="2"/>
  <c r="G107" i="2"/>
  <c r="D550" i="2"/>
  <c r="I377" i="2"/>
  <c r="B222" i="2"/>
  <c r="K182" i="2"/>
  <c r="K564" i="2"/>
  <c r="J371" i="2"/>
  <c r="I93" i="2"/>
  <c r="E382" i="2"/>
  <c r="I228" i="2"/>
  <c r="C161" i="2"/>
  <c r="I368" i="2"/>
  <c r="B622" i="2"/>
  <c r="F109" i="2"/>
  <c r="O109" i="2" s="1"/>
  <c r="C43" i="2"/>
  <c r="C129" i="2"/>
  <c r="J145" i="2"/>
  <c r="D260" i="2"/>
  <c r="B404" i="2"/>
  <c r="I108" i="2"/>
  <c r="E132" i="2"/>
  <c r="K403" i="2"/>
  <c r="I536" i="2"/>
  <c r="F38" i="2"/>
  <c r="O38" i="2" s="1"/>
  <c r="I52" i="2"/>
  <c r="G49" i="2"/>
  <c r="C554" i="2"/>
  <c r="I210" i="2"/>
  <c r="K391" i="2"/>
  <c r="C485" i="2"/>
  <c r="D403" i="2"/>
  <c r="G477" i="2"/>
  <c r="D151" i="2"/>
  <c r="J201" i="2"/>
  <c r="C190" i="2"/>
  <c r="D181" i="2"/>
  <c r="D231" i="2"/>
  <c r="K46" i="2"/>
  <c r="B584" i="2"/>
  <c r="F507" i="2"/>
  <c r="O507" i="2" s="1"/>
  <c r="G603" i="2"/>
  <c r="C281" i="2"/>
  <c r="E332" i="2"/>
  <c r="I63" i="2"/>
  <c r="K242" i="2"/>
  <c r="G156" i="2"/>
  <c r="C340" i="2"/>
  <c r="J58" i="2"/>
  <c r="D174" i="2"/>
  <c r="F482" i="2"/>
  <c r="O482" i="2" s="1"/>
  <c r="D212" i="2"/>
  <c r="J401" i="2"/>
  <c r="K430" i="2"/>
  <c r="J481" i="2"/>
  <c r="B523" i="2"/>
  <c r="I416" i="2"/>
  <c r="D401" i="2"/>
  <c r="I145" i="2"/>
  <c r="K279" i="2"/>
  <c r="D336" i="2"/>
  <c r="K285" i="2"/>
  <c r="J216" i="2"/>
  <c r="J569" i="2"/>
  <c r="F187" i="2"/>
  <c r="O187" i="2" s="1"/>
  <c r="I280" i="2"/>
  <c r="F224" i="2"/>
  <c r="O224" i="2" s="1"/>
  <c r="D415" i="2"/>
  <c r="B626" i="2"/>
  <c r="E400" i="2"/>
  <c r="C304" i="2"/>
  <c r="D615" i="2"/>
  <c r="C579" i="2"/>
  <c r="I48" i="2"/>
  <c r="I522" i="2"/>
  <c r="K259" i="2"/>
  <c r="F221" i="2"/>
  <c r="O221" i="2" s="1"/>
  <c r="C355" i="2"/>
  <c r="D438" i="2"/>
  <c r="B87" i="2"/>
  <c r="F254" i="2"/>
  <c r="O254" i="2" s="1"/>
  <c r="F230" i="2"/>
  <c r="O230" i="2" s="1"/>
  <c r="D574" i="2"/>
  <c r="B439" i="2"/>
  <c r="C539" i="2"/>
  <c r="G498" i="2"/>
  <c r="F286" i="2"/>
  <c r="O286" i="2" s="1"/>
  <c r="F614" i="2"/>
  <c r="O614" i="2" s="1"/>
  <c r="C613" i="2"/>
  <c r="F427" i="2"/>
  <c r="O427" i="2" s="1"/>
  <c r="K457" i="2"/>
  <c r="F123" i="2"/>
  <c r="O123" i="2" s="1"/>
  <c r="D562" i="2"/>
  <c r="E306" i="2"/>
  <c r="K559" i="2"/>
  <c r="J320" i="2"/>
  <c r="C197" i="2"/>
  <c r="D52" i="2"/>
  <c r="I132" i="2"/>
  <c r="G69" i="2"/>
  <c r="G503" i="2"/>
  <c r="E45" i="2"/>
  <c r="D521" i="2"/>
  <c r="I257" i="2"/>
  <c r="C85" i="2"/>
  <c r="K169" i="2"/>
  <c r="I148" i="2"/>
  <c r="J628" i="2"/>
  <c r="D426" i="2"/>
  <c r="B336" i="2"/>
  <c r="C307" i="2"/>
  <c r="C268" i="2"/>
  <c r="J300" i="2"/>
  <c r="F576" i="2"/>
  <c r="O576" i="2" s="1"/>
  <c r="D182" i="2"/>
  <c r="K239" i="2"/>
  <c r="J45" i="2"/>
  <c r="I281" i="2"/>
  <c r="C207" i="2"/>
  <c r="J130" i="2"/>
  <c r="D217" i="2"/>
  <c r="J314" i="2"/>
  <c r="I38" i="2"/>
  <c r="F571" i="2"/>
  <c r="O571" i="2" s="1"/>
  <c r="G545" i="2"/>
  <c r="E61" i="2"/>
  <c r="K428" i="2"/>
  <c r="E455" i="2"/>
  <c r="D239" i="2"/>
  <c r="J383" i="2"/>
  <c r="D57" i="2"/>
  <c r="E125" i="2"/>
  <c r="K162" i="2"/>
  <c r="K433" i="2"/>
  <c r="K442" i="2"/>
  <c r="J262" i="2"/>
  <c r="G223" i="2"/>
  <c r="F385" i="2"/>
  <c r="O385" i="2" s="1"/>
  <c r="J282" i="2"/>
  <c r="I581" i="2"/>
  <c r="J621" i="2"/>
  <c r="D611" i="2"/>
  <c r="I304" i="2"/>
  <c r="B240" i="2"/>
  <c r="C531" i="2"/>
  <c r="K397" i="2"/>
  <c r="J44" i="2"/>
  <c r="D576" i="2"/>
  <c r="K472" i="2"/>
  <c r="E387" i="2"/>
  <c r="J441" i="2"/>
  <c r="K223" i="2"/>
  <c r="C141" i="2"/>
  <c r="E414" i="2"/>
  <c r="G278" i="2"/>
  <c r="I231" i="2"/>
  <c r="D583" i="2"/>
  <c r="D559" i="2"/>
  <c r="K249" i="2"/>
  <c r="D223" i="2"/>
  <c r="B355" i="2"/>
  <c r="C86" i="2"/>
  <c r="J364" i="2"/>
  <c r="G389" i="2"/>
  <c r="B324" i="2"/>
  <c r="B79" i="2"/>
  <c r="G311" i="2"/>
  <c r="B461" i="2"/>
  <c r="E212" i="2"/>
  <c r="B363" i="2"/>
  <c r="J116" i="2"/>
  <c r="D73" i="2"/>
  <c r="F152" i="2"/>
  <c r="O152" i="2" s="1"/>
  <c r="D292" i="2"/>
  <c r="D116" i="2"/>
  <c r="K332" i="2"/>
  <c r="E303" i="2"/>
  <c r="E211" i="2"/>
  <c r="J220" i="2"/>
  <c r="K290" i="2"/>
  <c r="I579" i="2"/>
  <c r="K520" i="2"/>
  <c r="K425" i="2"/>
  <c r="E375" i="2"/>
  <c r="I65" i="2"/>
  <c r="E489" i="2"/>
  <c r="D500" i="2"/>
  <c r="F338" i="2"/>
  <c r="O338" i="2" s="1"/>
  <c r="F404" i="2"/>
  <c r="O404" i="2" s="1"/>
  <c r="K587" i="2"/>
  <c r="J75" i="2"/>
  <c r="F181" i="2"/>
  <c r="O181" i="2" s="1"/>
  <c r="B448" i="2"/>
  <c r="B612" i="2"/>
  <c r="J479" i="2"/>
  <c r="G465" i="2"/>
  <c r="E595" i="2"/>
  <c r="J141" i="2"/>
  <c r="C96" i="2"/>
  <c r="K545" i="2"/>
  <c r="D397" i="2"/>
  <c r="J272" i="2"/>
  <c r="D630" i="2"/>
  <c r="D422" i="2"/>
  <c r="J554" i="2"/>
  <c r="E380" i="2"/>
  <c r="I230" i="2"/>
  <c r="E615" i="2"/>
  <c r="C474" i="2"/>
  <c r="C155" i="2"/>
  <c r="E603" i="2"/>
  <c r="F342" i="2"/>
  <c r="O342" i="2" s="1"/>
  <c r="K106" i="2"/>
  <c r="F351" i="2"/>
  <c r="O351" i="2" s="1"/>
  <c r="C442" i="2"/>
  <c r="F114" i="2"/>
  <c r="O114" i="2" s="1"/>
  <c r="I36" i="2"/>
  <c r="C293" i="2"/>
  <c r="D392" i="2"/>
  <c r="E502" i="2"/>
  <c r="J111" i="2"/>
  <c r="I518" i="2"/>
  <c r="K288" i="2"/>
  <c r="C242" i="2"/>
  <c r="D152" i="2"/>
  <c r="E43" i="2"/>
  <c r="E467" i="2"/>
  <c r="I239" i="2"/>
  <c r="D40" i="2"/>
  <c r="D293" i="2"/>
  <c r="I542" i="2"/>
  <c r="C181" i="2"/>
  <c r="F239" i="2"/>
  <c r="O239" i="2" s="1"/>
  <c r="B377" i="2"/>
  <c r="B538" i="2"/>
  <c r="I626" i="2"/>
  <c r="B109" i="2"/>
  <c r="E570" i="2"/>
  <c r="I142" i="2"/>
  <c r="F226" i="2"/>
  <c r="O226" i="2" s="1"/>
  <c r="E94" i="2"/>
  <c r="C526" i="2"/>
  <c r="J419" i="2"/>
  <c r="K302" i="2"/>
  <c r="C545" i="2"/>
  <c r="F559" i="2"/>
  <c r="O559" i="2" s="1"/>
  <c r="F595" i="2"/>
  <c r="O595" i="2" s="1"/>
  <c r="J85" i="2"/>
  <c r="E145" i="2"/>
  <c r="K466" i="2"/>
  <c r="E161" i="2"/>
  <c r="D619" i="2"/>
  <c r="B562" i="2"/>
  <c r="K464" i="2"/>
  <c r="J244" i="2"/>
  <c r="E289" i="2"/>
  <c r="D236" i="2"/>
  <c r="D183" i="2"/>
  <c r="B435" i="2"/>
  <c r="K188" i="2"/>
  <c r="K289" i="2"/>
  <c r="E314" i="2"/>
  <c r="I326" i="2"/>
  <c r="F157" i="2"/>
  <c r="O157" i="2" s="1"/>
  <c r="J136" i="2"/>
  <c r="D610" i="2"/>
  <c r="D193" i="2"/>
  <c r="E261" i="2"/>
  <c r="K134" i="2"/>
  <c r="B623" i="2"/>
  <c r="C144" i="2"/>
  <c r="I362" i="2"/>
  <c r="D80" i="2"/>
  <c r="I259" i="2"/>
  <c r="K198" i="2"/>
  <c r="G404" i="2"/>
  <c r="C503" i="2"/>
  <c r="E575" i="2"/>
  <c r="B282" i="2"/>
  <c r="E356" i="2"/>
  <c r="F70" i="2"/>
  <c r="O70" i="2" s="1"/>
  <c r="F511" i="2"/>
  <c r="O511" i="2" s="1"/>
  <c r="F596" i="2"/>
  <c r="O596" i="2" s="1"/>
  <c r="F41" i="2"/>
  <c r="O41" i="2" s="1"/>
  <c r="E253" i="2"/>
  <c r="K599" i="2"/>
  <c r="G472" i="2"/>
  <c r="K453" i="2"/>
  <c r="F628" i="2"/>
  <c r="O628" i="2" s="1"/>
  <c r="B260" i="2"/>
  <c r="J588" i="2"/>
  <c r="D72" i="2"/>
  <c r="K179" i="2"/>
  <c r="B53" i="2"/>
  <c r="K609" i="2"/>
  <c r="C447" i="2"/>
  <c r="I504" i="2"/>
  <c r="B408" i="2"/>
  <c r="E268" i="2"/>
  <c r="E445" i="2"/>
  <c r="C140" i="2"/>
  <c r="I206" i="2"/>
  <c r="C136" i="2"/>
  <c r="G523" i="2"/>
  <c r="E168" i="2"/>
  <c r="F202" i="2"/>
  <c r="O202" i="2" s="1"/>
  <c r="I521" i="2"/>
  <c r="B197" i="2"/>
  <c r="E87" i="2"/>
  <c r="B414" i="2"/>
  <c r="D377" i="2"/>
  <c r="C123" i="2"/>
  <c r="E85" i="2"/>
  <c r="B135" i="2"/>
  <c r="B342" i="2"/>
  <c r="C322" i="2"/>
  <c r="E399" i="2"/>
  <c r="E609" i="2"/>
  <c r="F336" i="2"/>
  <c r="O336" i="2" s="1"/>
  <c r="K565" i="2"/>
  <c r="J385" i="2"/>
  <c r="F125" i="2"/>
  <c r="O125" i="2" s="1"/>
  <c r="K342" i="2"/>
  <c r="K408" i="2"/>
  <c r="B480" i="2"/>
  <c r="D275" i="2"/>
  <c r="G82" i="2"/>
  <c r="E379" i="2"/>
  <c r="E383" i="2"/>
  <c r="F67" i="2"/>
  <c r="O67" i="2" s="1"/>
  <c r="K186" i="2"/>
  <c r="G457" i="2"/>
  <c r="D168" i="2"/>
  <c r="D317" i="2"/>
  <c r="C244" i="2"/>
  <c r="B577" i="2"/>
  <c r="E617" i="2"/>
  <c r="C381" i="2"/>
  <c r="D104" i="2"/>
  <c r="E559" i="2"/>
  <c r="C173" i="2"/>
  <c r="F72" i="2"/>
  <c r="O72" i="2" s="1"/>
  <c r="I524" i="2"/>
  <c r="J435" i="2"/>
  <c r="E344" i="2"/>
  <c r="J337" i="2"/>
  <c r="J600" i="2"/>
  <c r="J77" i="2"/>
  <c r="B124" i="2"/>
  <c r="B378" i="2"/>
  <c r="J242" i="2"/>
  <c r="I242" i="2"/>
  <c r="E538" i="2"/>
  <c r="B113" i="2"/>
  <c r="C87" i="2"/>
  <c r="D552" i="2"/>
  <c r="C214" i="2"/>
  <c r="J537" i="2"/>
  <c r="B232" i="2"/>
  <c r="C476" i="2"/>
  <c r="G411" i="2"/>
  <c r="G127" i="2"/>
  <c r="I510" i="2"/>
  <c r="E572" i="2"/>
  <c r="I603" i="2"/>
  <c r="C39" i="2"/>
  <c r="B212" i="2"/>
  <c r="D302" i="2"/>
  <c r="B504" i="2"/>
  <c r="C64" i="2"/>
  <c r="D622" i="2"/>
  <c r="E358" i="2"/>
  <c r="C552" i="2"/>
  <c r="J471" i="2"/>
  <c r="I356" i="2"/>
  <c r="I298" i="2"/>
  <c r="D362" i="2"/>
  <c r="B174" i="2"/>
  <c r="E614" i="2"/>
  <c r="D113" i="2"/>
  <c r="B120" i="2"/>
  <c r="I492" i="2"/>
  <c r="K194" i="2"/>
  <c r="E163" i="2"/>
  <c r="J356" i="2"/>
  <c r="F441" i="2"/>
  <c r="O441" i="2" s="1"/>
  <c r="I395" i="2"/>
  <c r="F463" i="2"/>
  <c r="O463" i="2" s="1"/>
  <c r="C138" i="2"/>
  <c r="I291" i="2"/>
  <c r="J46" i="2"/>
  <c r="I295" i="2"/>
  <c r="J612" i="2"/>
  <c r="G579" i="2"/>
  <c r="G61" i="2"/>
  <c r="D150" i="2"/>
  <c r="I159" i="2"/>
  <c r="K336" i="2"/>
  <c r="D256" i="2"/>
  <c r="C335" i="2"/>
  <c r="B385" i="2"/>
  <c r="E484" i="2"/>
  <c r="B329" i="2"/>
  <c r="G497" i="2"/>
  <c r="E391" i="2"/>
  <c r="J164" i="2"/>
  <c r="D70" i="2"/>
  <c r="B205" i="2"/>
  <c r="F623" i="2"/>
  <c r="O623" i="2" s="1"/>
  <c r="D405" i="2"/>
  <c r="E196" i="2"/>
  <c r="G151" i="2"/>
  <c r="I168" i="2"/>
  <c r="G585" i="2"/>
  <c r="J499" i="2"/>
  <c r="D413" i="2"/>
  <c r="C162" i="2"/>
  <c r="F112" i="2"/>
  <c r="O112" i="2" s="1"/>
  <c r="C108" i="2"/>
  <c r="E200" i="2"/>
  <c r="G305" i="2"/>
  <c r="E334" i="2"/>
  <c r="I493" i="2"/>
  <c r="B474" i="2"/>
  <c r="B535" i="2"/>
  <c r="I469" i="2"/>
  <c r="J395" i="2"/>
  <c r="B339" i="2"/>
  <c r="B286" i="2"/>
  <c r="D535" i="2"/>
  <c r="J256" i="2"/>
  <c r="E149" i="2"/>
  <c r="D300" i="2"/>
  <c r="F577" i="2"/>
  <c r="O577" i="2" s="1"/>
  <c r="F538" i="2"/>
  <c r="O538" i="2" s="1"/>
  <c r="E402" i="2"/>
  <c r="E141" i="2"/>
  <c r="C95" i="2"/>
  <c r="I621" i="2"/>
  <c r="D349" i="2"/>
  <c r="C137" i="2"/>
  <c r="G65" i="2"/>
  <c r="E598" i="2"/>
  <c r="E539" i="2"/>
  <c r="K245" i="2"/>
  <c r="D258" i="2"/>
  <c r="I455" i="2"/>
  <c r="E88" i="2"/>
  <c r="C351" i="2"/>
  <c r="J310" i="2"/>
  <c r="J358" i="2"/>
  <c r="E204" i="2"/>
  <c r="I531" i="2"/>
  <c r="J59" i="2"/>
  <c r="E371" i="2"/>
  <c r="E486" i="2"/>
  <c r="J453" i="2"/>
  <c r="K99" i="2"/>
  <c r="D324" i="2"/>
  <c r="K231" i="2"/>
  <c r="D427" i="2"/>
  <c r="J248" i="2"/>
  <c r="J595" i="2"/>
  <c r="K452" i="2"/>
  <c r="K475" i="2"/>
  <c r="C128" i="2"/>
  <c r="K147" i="2"/>
  <c r="D37" i="2"/>
  <c r="D102" i="2"/>
  <c r="J73" i="2"/>
  <c r="E223" i="2"/>
  <c r="B61" i="2"/>
  <c r="B613" i="2"/>
  <c r="B455" i="2"/>
  <c r="D149" i="2"/>
  <c r="J531" i="2"/>
  <c r="E53" i="2"/>
  <c r="J457" i="2"/>
  <c r="F409" i="2"/>
  <c r="O409" i="2" s="1"/>
  <c r="C171" i="2"/>
  <c r="G142" i="2"/>
  <c r="F212" i="2"/>
  <c r="O212" i="2" s="1"/>
  <c r="D596" i="2"/>
  <c r="J458" i="2"/>
  <c r="K551" i="2"/>
  <c r="K262" i="2"/>
  <c r="D593" i="2"/>
  <c r="D105" i="2"/>
  <c r="C252" i="2"/>
  <c r="K353" i="2"/>
  <c r="B630" i="2"/>
  <c r="J222" i="2"/>
  <c r="D272" i="2"/>
  <c r="J214" i="2"/>
  <c r="C263" i="2"/>
  <c r="G515" i="2"/>
  <c r="C258" i="2"/>
  <c r="B207" i="2"/>
  <c r="I553" i="2"/>
  <c r="D63" i="2"/>
  <c r="K219" i="2"/>
  <c r="I302" i="2"/>
  <c r="I574" i="2"/>
  <c r="D55" i="2"/>
  <c r="G195" i="2"/>
  <c r="L195" i="2" s="1"/>
  <c r="F201" i="2"/>
  <c r="O201" i="2" s="1"/>
  <c r="J49" i="2"/>
  <c r="E273" i="2"/>
  <c r="I164" i="2"/>
  <c r="B156" i="2"/>
  <c r="C130" i="2"/>
  <c r="C498" i="2"/>
  <c r="D465" i="2"/>
  <c r="K101" i="2"/>
  <c r="E236" i="2"/>
  <c r="E285" i="2"/>
  <c r="F329" i="2"/>
  <c r="O329" i="2" s="1"/>
  <c r="E167" i="2"/>
  <c r="C111" i="2"/>
  <c r="I172" i="2"/>
  <c r="I71" i="2"/>
  <c r="E49" i="2"/>
  <c r="I156" i="2"/>
  <c r="F166" i="2"/>
  <c r="O166" i="2" s="1"/>
  <c r="B469" i="2"/>
  <c r="D369" i="2"/>
  <c r="E542" i="2"/>
  <c r="J178" i="2"/>
  <c r="I480" i="2"/>
  <c r="G526" i="2"/>
  <c r="L526" i="2" s="1"/>
  <c r="J112" i="2"/>
  <c r="J470" i="2"/>
  <c r="I161" i="2"/>
  <c r="G505" i="2"/>
  <c r="D467" i="2"/>
  <c r="G441" i="2"/>
  <c r="G630" i="2"/>
  <c r="I138" i="2"/>
  <c r="D376" i="2"/>
  <c r="F51" i="2"/>
  <c r="O51" i="2" s="1"/>
  <c r="D187" i="2"/>
  <c r="E512" i="2"/>
  <c r="I120" i="2"/>
  <c r="K552" i="2"/>
  <c r="D87" i="2"/>
  <c r="I312" i="2"/>
  <c r="E159" i="2"/>
  <c r="E532" i="2"/>
  <c r="B66" i="2"/>
  <c r="B179" i="2"/>
  <c r="B565" i="2"/>
  <c r="E453" i="2"/>
  <c r="K458" i="2"/>
  <c r="I294" i="2"/>
  <c r="D394" i="2"/>
  <c r="I217" i="2"/>
  <c r="D395" i="2"/>
  <c r="K554" i="2"/>
  <c r="C468" i="2"/>
  <c r="I34" i="2"/>
  <c r="B556" i="2"/>
  <c r="J528" i="2"/>
  <c r="J317" i="2"/>
  <c r="K252" i="2"/>
  <c r="J378" i="2"/>
  <c r="K189" i="2"/>
  <c r="J63" i="2"/>
  <c r="B143" i="2"/>
  <c r="G298" i="2"/>
  <c r="E421" i="2"/>
  <c r="E42" i="2"/>
  <c r="J291" i="2"/>
  <c r="D206" i="2"/>
  <c r="J231" i="2"/>
  <c r="F564" i="2"/>
  <c r="O564" i="2" s="1"/>
  <c r="G618" i="2"/>
  <c r="F266" i="2"/>
  <c r="O266" i="2" s="1"/>
  <c r="K573" i="2"/>
  <c r="D90" i="2"/>
  <c r="I111" i="2"/>
  <c r="G47" i="2"/>
  <c r="K215" i="2"/>
  <c r="G302" i="2"/>
  <c r="I554" i="2"/>
  <c r="B288" i="2"/>
  <c r="F260" i="2"/>
  <c r="O260" i="2" s="1"/>
  <c r="B44" i="2"/>
  <c r="K346" i="2"/>
  <c r="D338" i="2"/>
  <c r="K572" i="2"/>
  <c r="J67" i="2"/>
  <c r="B402" i="2"/>
  <c r="D58" i="2"/>
  <c r="D205" i="2"/>
  <c r="K356" i="2"/>
  <c r="B323" i="2"/>
  <c r="K270" i="2"/>
  <c r="D445" i="2"/>
  <c r="I177" i="2"/>
  <c r="F50" i="2"/>
  <c r="O50" i="2" s="1"/>
  <c r="J352" i="2"/>
  <c r="E545" i="2"/>
  <c r="K301" i="2"/>
  <c r="K596" i="2"/>
  <c r="D109" i="2"/>
  <c r="K461" i="2"/>
  <c r="J407" i="2"/>
  <c r="J388" i="2"/>
  <c r="I625" i="2"/>
  <c r="F391" i="2"/>
  <c r="O391" i="2" s="1"/>
  <c r="K533" i="2"/>
  <c r="K381" i="2"/>
  <c r="C497" i="2"/>
  <c r="B305" i="2"/>
  <c r="F365" i="2"/>
  <c r="O365" i="2" s="1"/>
  <c r="B129" i="2"/>
  <c r="C562" i="2"/>
  <c r="K258" i="2"/>
  <c r="G177" i="2"/>
  <c r="D592" i="2"/>
  <c r="I106" i="2"/>
  <c r="I73" i="2"/>
  <c r="J389" i="2"/>
  <c r="J372" i="2"/>
  <c r="J97" i="2"/>
  <c r="K97" i="2"/>
  <c r="K111" i="2"/>
  <c r="E329" i="2"/>
  <c r="D91" i="2"/>
  <c r="C120" i="2"/>
  <c r="J542" i="2"/>
  <c r="B234" i="2"/>
  <c r="B405" i="2"/>
  <c r="G447" i="2"/>
  <c r="J496" i="2"/>
  <c r="K483" i="2"/>
  <c r="K86" i="2"/>
  <c r="I163" i="2"/>
  <c r="E199" i="2"/>
  <c r="I385" i="2"/>
  <c r="I462" i="2"/>
  <c r="C480" i="2"/>
  <c r="K39" i="2"/>
  <c r="E137" i="2"/>
  <c r="J147" i="2"/>
  <c r="K571" i="2"/>
  <c r="J527" i="2"/>
  <c r="D358" i="2"/>
  <c r="C218" i="2"/>
  <c r="D60" i="2"/>
  <c r="I461" i="2"/>
  <c r="B532" i="2"/>
  <c r="I219" i="2"/>
  <c r="C302" i="2"/>
  <c r="G541" i="2"/>
  <c r="C475" i="2"/>
  <c r="K272" i="2"/>
  <c r="D176" i="2"/>
  <c r="I226" i="2"/>
  <c r="J132" i="2"/>
  <c r="D88" i="2"/>
  <c r="F405" i="2"/>
  <c r="O405" i="2" s="1"/>
  <c r="F447" i="2"/>
  <c r="O447" i="2" s="1"/>
  <c r="K130" i="2"/>
  <c r="G468" i="2"/>
  <c r="G116" i="2"/>
  <c r="D99" i="2"/>
  <c r="C54" i="2"/>
  <c r="I272" i="2"/>
  <c r="B164" i="2"/>
  <c r="E51" i="2"/>
  <c r="K534" i="2"/>
  <c r="F401" i="2"/>
  <c r="O401" i="2" s="1"/>
  <c r="K377" i="2"/>
  <c r="J257" i="2"/>
  <c r="K281" i="2"/>
  <c r="F521" i="2"/>
  <c r="O521" i="2" s="1"/>
  <c r="E144" i="2"/>
  <c r="D121" i="2"/>
  <c r="E203" i="2"/>
  <c r="K276" i="2"/>
  <c r="G410" i="2"/>
  <c r="D420" i="2"/>
  <c r="J225" i="2"/>
  <c r="J503" i="2"/>
  <c r="E294" i="2"/>
  <c r="K550" i="2"/>
  <c r="D532" i="2"/>
  <c r="J431" i="2"/>
  <c r="J359" i="2"/>
  <c r="E322" i="2"/>
  <c r="G193" i="2"/>
  <c r="J47" i="2"/>
  <c r="G626" i="2"/>
  <c r="F282" i="2"/>
  <c r="O282" i="2" s="1"/>
  <c r="B485" i="2"/>
  <c r="I279" i="2"/>
  <c r="C409" i="2"/>
  <c r="I85" i="2"/>
  <c r="E446" i="2"/>
  <c r="D584" i="2"/>
  <c r="J586" i="2"/>
  <c r="B574" i="2"/>
  <c r="B430" i="2"/>
  <c r="K131" i="2"/>
  <c r="C103" i="2"/>
  <c r="J124" i="2"/>
  <c r="G273" i="2"/>
  <c r="C341" i="2"/>
  <c r="B434" i="2"/>
  <c r="F462" i="2"/>
  <c r="O462" i="2" s="1"/>
  <c r="C606" i="2"/>
  <c r="D97" i="2"/>
  <c r="B80" i="2"/>
  <c r="E557" i="2"/>
  <c r="D538" i="2"/>
  <c r="D194" i="2"/>
  <c r="K164" i="2"/>
  <c r="F134" i="2"/>
  <c r="O134" i="2" s="1"/>
  <c r="B426" i="2"/>
  <c r="D326" i="2"/>
  <c r="J379" i="2"/>
  <c r="K616" i="2"/>
  <c r="I94" i="2"/>
  <c r="B278" i="2"/>
  <c r="B374" i="2"/>
  <c r="G325" i="2"/>
  <c r="K511" i="2"/>
  <c r="D482" i="2"/>
  <c r="E128" i="2"/>
  <c r="G89" i="2"/>
  <c r="D478" i="2"/>
  <c r="G96" i="2"/>
  <c r="L96" i="2" s="1"/>
  <c r="D432" i="2"/>
  <c r="E474" i="2"/>
  <c r="J215" i="2"/>
  <c r="K622" i="2"/>
  <c r="G422" i="2"/>
  <c r="K580" i="2"/>
  <c r="G365" i="2"/>
  <c r="C408" i="2"/>
  <c r="C243" i="2"/>
  <c r="I538" i="2"/>
  <c r="E78" i="2"/>
  <c r="E158" i="2"/>
  <c r="K120" i="2"/>
  <c r="G206" i="2"/>
  <c r="G482" i="2"/>
  <c r="C99" i="2"/>
  <c r="F178" i="2"/>
  <c r="O178" i="2" s="1"/>
  <c r="B152" i="2"/>
  <c r="B520" i="2"/>
  <c r="B199" i="2"/>
  <c r="D573" i="2"/>
  <c r="K63" i="2"/>
  <c r="K557" i="2"/>
  <c r="E123" i="2"/>
  <c r="D278" i="2"/>
  <c r="G508" i="2"/>
  <c r="G583" i="2"/>
  <c r="E312" i="2"/>
  <c r="I160" i="2"/>
  <c r="I349" i="2"/>
  <c r="J41" i="2"/>
  <c r="B254" i="2"/>
  <c r="B419" i="2"/>
  <c r="K225" i="2"/>
  <c r="K347" i="2"/>
  <c r="E549" i="2"/>
  <c r="I75" i="2"/>
  <c r="J567" i="2"/>
  <c r="E46" i="2"/>
  <c r="K43" i="2"/>
  <c r="J142" i="2"/>
  <c r="E301" i="2"/>
  <c r="D430" i="2"/>
  <c r="I190" i="2"/>
  <c r="K536" i="2"/>
  <c r="F415" i="2"/>
  <c r="O415" i="2" s="1"/>
  <c r="I428" i="2"/>
  <c r="J249" i="2"/>
  <c r="D209" i="2"/>
  <c r="G59" i="2"/>
  <c r="D273" i="2"/>
  <c r="B611" i="2"/>
  <c r="J452" i="2"/>
  <c r="D120" i="2"/>
  <c r="D340" i="2"/>
  <c r="B140" i="2"/>
  <c r="D441" i="2"/>
  <c r="G194" i="2"/>
  <c r="B41" i="2"/>
  <c r="F440" i="2"/>
  <c r="O440" i="2" s="1"/>
  <c r="D364" i="2"/>
  <c r="I289" i="2"/>
  <c r="D547" i="2"/>
  <c r="D191" i="2"/>
  <c r="E41" i="2"/>
  <c r="C414" i="2"/>
  <c r="D337" i="2"/>
  <c r="D92" i="2"/>
  <c r="F477" i="2"/>
  <c r="O477" i="2" s="1"/>
  <c r="I69" i="2"/>
  <c r="I503" i="2"/>
  <c r="F569" i="2"/>
  <c r="O569" i="2" s="1"/>
  <c r="F220" i="2"/>
  <c r="O220" i="2" s="1"/>
  <c r="E493" i="2"/>
  <c r="E579" i="2"/>
  <c r="J171" i="2"/>
  <c r="K114" i="2"/>
  <c r="I523" i="2"/>
  <c r="D549" i="2"/>
  <c r="G92" i="2"/>
  <c r="J283" i="2"/>
  <c r="B243" i="2"/>
  <c r="D443" i="2"/>
  <c r="C428" i="2"/>
  <c r="E47" i="2"/>
  <c r="C508" i="2"/>
  <c r="B572" i="2"/>
  <c r="I405" i="2"/>
  <c r="C435" i="2"/>
  <c r="I336" i="2"/>
  <c r="K128" i="2"/>
  <c r="K386" i="2"/>
  <c r="J614" i="2"/>
  <c r="B465" i="2"/>
  <c r="J593" i="2"/>
  <c r="E485" i="2"/>
  <c r="I254" i="2"/>
  <c r="F182" i="2"/>
  <c r="O182" i="2" s="1"/>
  <c r="I293" i="2"/>
  <c r="B483" i="2"/>
  <c r="I192" i="2"/>
  <c r="G483" i="2"/>
  <c r="D211" i="2"/>
  <c r="D384" i="2"/>
  <c r="G204" i="2"/>
  <c r="F265" i="2"/>
  <c r="O265" i="2" s="1"/>
  <c r="G376" i="2"/>
  <c r="J367" i="2"/>
  <c r="I81" i="2"/>
  <c r="C625" i="2"/>
  <c r="J440" i="2"/>
  <c r="B117" i="2"/>
  <c r="F229" i="2"/>
  <c r="O229" i="2" s="1"/>
  <c r="B592" i="2"/>
  <c r="E393" i="2"/>
  <c r="D139" i="2"/>
  <c r="I465" i="2"/>
  <c r="J35" i="2"/>
  <c r="G106" i="2"/>
  <c r="I313" i="2"/>
  <c r="C65" i="2"/>
  <c r="F410" i="2"/>
  <c r="O410" i="2" s="1"/>
  <c r="E518" i="2"/>
  <c r="F89" i="2"/>
  <c r="O89" i="2" s="1"/>
  <c r="E476" i="2"/>
  <c r="K401" i="2"/>
  <c r="C287" i="2"/>
  <c r="G597" i="2"/>
  <c r="K177" i="2"/>
  <c r="K480" i="2"/>
  <c r="J530" i="2"/>
  <c r="J490" i="2"/>
  <c r="I599" i="2"/>
  <c r="K91" i="2"/>
  <c r="J199" i="2"/>
  <c r="F108" i="2"/>
  <c r="O108" i="2" s="1"/>
  <c r="J341" i="2"/>
  <c r="J254" i="2"/>
  <c r="C596" i="2"/>
  <c r="I188" i="2"/>
  <c r="G55" i="2"/>
  <c r="J397" i="2"/>
  <c r="I418" i="2"/>
  <c r="G118" i="2"/>
  <c r="C262" i="2"/>
  <c r="K257" i="2"/>
  <c r="E326" i="2"/>
  <c r="F379" i="2"/>
  <c r="O379" i="2" s="1"/>
  <c r="E363" i="2"/>
  <c r="B427" i="2"/>
  <c r="E585" i="2"/>
  <c r="D453" i="2"/>
  <c r="G285" i="2"/>
  <c r="E98" i="2"/>
  <c r="E81" i="2"/>
  <c r="I483" i="2"/>
  <c r="B170" i="2"/>
  <c r="J151" i="2"/>
  <c r="I583" i="2"/>
  <c r="J322" i="2"/>
  <c r="K459" i="2"/>
  <c r="B516" i="2"/>
  <c r="J541" i="2"/>
  <c r="C557" i="2"/>
  <c r="I485" i="2"/>
  <c r="E188" i="2"/>
  <c r="K585" i="2"/>
  <c r="B325" i="2"/>
  <c r="G513" i="2"/>
  <c r="B407" i="2"/>
  <c r="B265" i="2"/>
  <c r="K626" i="2"/>
  <c r="G582" i="2"/>
  <c r="E347" i="2"/>
  <c r="I152" i="2"/>
  <c r="B184" i="2"/>
  <c r="F355" i="2"/>
  <c r="O355" i="2" s="1"/>
  <c r="G164" i="2"/>
  <c r="C385" i="2"/>
  <c r="B601" i="2"/>
  <c r="C430" i="2"/>
  <c r="J288" i="2"/>
  <c r="J423" i="2"/>
  <c r="K349" i="2"/>
  <c r="D233" i="2"/>
  <c r="F90" i="2"/>
  <c r="O90" i="2" s="1"/>
  <c r="C220" i="2"/>
  <c r="K337" i="2"/>
  <c r="E288" i="2"/>
  <c r="F437" i="2"/>
  <c r="O437" i="2" s="1"/>
  <c r="C401" i="2"/>
  <c r="E508" i="2"/>
  <c r="D252" i="2"/>
  <c r="C459" i="2"/>
  <c r="F60" i="2"/>
  <c r="O60" i="2" s="1"/>
  <c r="K544" i="2"/>
  <c r="C254" i="2"/>
  <c r="B84" i="2"/>
  <c r="D268" i="2"/>
  <c r="K321" i="2"/>
  <c r="C461" i="2"/>
  <c r="E73" i="2"/>
  <c r="C600" i="2"/>
  <c r="J56" i="2"/>
  <c r="I424" i="2"/>
  <c r="K610" i="2"/>
  <c r="B604" i="2"/>
  <c r="G408" i="2"/>
  <c r="L408" i="2" s="1"/>
  <c r="J521" i="2"/>
  <c r="I179" i="2"/>
  <c r="G409" i="2"/>
  <c r="G445" i="2"/>
  <c r="G281" i="2"/>
  <c r="L281" i="2" s="1"/>
  <c r="E83" i="2"/>
  <c r="I563" i="2"/>
  <c r="G499" i="2"/>
  <c r="D375" i="2"/>
  <c r="C291" i="2"/>
  <c r="B267" i="2"/>
  <c r="G572" i="2"/>
  <c r="D604" i="2"/>
  <c r="E185" i="2"/>
  <c r="C349" i="2"/>
  <c r="B266" i="2"/>
  <c r="E90" i="2"/>
  <c r="B142" i="2"/>
  <c r="D62" i="2"/>
  <c r="B553" i="2"/>
  <c r="K72" i="2"/>
  <c r="B319" i="2"/>
  <c r="B360" i="2"/>
  <c r="I365" i="2"/>
  <c r="E65" i="2"/>
  <c r="K143" i="2"/>
  <c r="C283" i="2"/>
  <c r="E37" i="2"/>
  <c r="D553" i="2"/>
  <c r="K513" i="2"/>
  <c r="C143" i="2"/>
  <c r="K94" i="2"/>
  <c r="B508" i="2"/>
  <c r="F418" i="2"/>
  <c r="O418" i="2" s="1"/>
  <c r="K34" i="2"/>
  <c r="D586" i="2"/>
  <c r="K326" i="2"/>
  <c r="F583" i="2"/>
  <c r="O583" i="2" s="1"/>
  <c r="E350" i="2"/>
  <c r="E516" i="2"/>
  <c r="B68" i="2"/>
  <c r="G420" i="2"/>
  <c r="C395" i="2"/>
  <c r="F251" i="2"/>
  <c r="O251" i="2" s="1"/>
  <c r="I506" i="2"/>
  <c r="K213" i="2"/>
  <c r="J472" i="2"/>
  <c r="I458" i="2"/>
  <c r="K421" i="2"/>
  <c r="D447" i="2"/>
  <c r="I306" i="2"/>
  <c r="F578" i="2"/>
  <c r="O578" i="2" s="1"/>
  <c r="J340" i="2"/>
  <c r="J79" i="2"/>
  <c r="J325" i="2"/>
  <c r="K438" i="2"/>
  <c r="C390" i="2"/>
  <c r="J140" i="2"/>
  <c r="F425" i="2"/>
  <c r="O425" i="2" s="1"/>
  <c r="E478" i="2"/>
  <c r="B509" i="2"/>
  <c r="D463" i="2"/>
  <c r="F464" i="2"/>
  <c r="O464" i="2" s="1"/>
  <c r="B517" i="2"/>
  <c r="E490" i="2"/>
  <c r="B595" i="2"/>
  <c r="K429" i="2"/>
  <c r="C383" i="2"/>
  <c r="G407" i="2"/>
  <c r="B425" i="2"/>
  <c r="B412" i="2"/>
  <c r="G525" i="2"/>
  <c r="K350" i="2"/>
  <c r="K322" i="2"/>
  <c r="D208" i="2"/>
  <c r="E112" i="2"/>
  <c r="D605" i="2"/>
  <c r="I382" i="2"/>
  <c r="K98" i="2"/>
  <c r="C558" i="2"/>
  <c r="J162" i="2"/>
  <c r="K508" i="2"/>
  <c r="G342" i="2"/>
  <c r="K168" i="2"/>
  <c r="B186" i="2"/>
  <c r="K77" i="2"/>
  <c r="C473" i="2"/>
  <c r="D502" i="2"/>
  <c r="B431" i="2"/>
  <c r="F241" i="2"/>
  <c r="O241" i="2" s="1"/>
  <c r="F258" i="2"/>
  <c r="O258" i="2" s="1"/>
  <c r="K160" i="2"/>
  <c r="F515" i="2"/>
  <c r="O515" i="2" s="1"/>
  <c r="K478" i="2"/>
  <c r="F516" i="2"/>
  <c r="O516" i="2" s="1"/>
  <c r="J76" i="2"/>
  <c r="I604" i="2"/>
  <c r="J605" i="2"/>
  <c r="D310" i="2"/>
  <c r="F438" i="2"/>
  <c r="O438" i="2" s="1"/>
  <c r="B354" i="2"/>
  <c r="B580" i="2"/>
  <c r="J125" i="2"/>
  <c r="J333" i="2"/>
  <c r="E360" i="2"/>
  <c r="J581" i="2"/>
  <c r="B398" i="2"/>
  <c r="D380" i="2"/>
  <c r="I342" i="2"/>
  <c r="D287" i="2"/>
  <c r="F621" i="2"/>
  <c r="O621" i="2" s="1"/>
  <c r="F170" i="2"/>
  <c r="O170" i="2" s="1"/>
  <c r="J343" i="2"/>
  <c r="I529" i="2"/>
  <c r="G339" i="2"/>
  <c r="B424" i="2"/>
  <c r="G196" i="2"/>
  <c r="F354" i="2"/>
  <c r="O354" i="2" s="1"/>
  <c r="J361" i="2"/>
  <c r="G372" i="2"/>
  <c r="E263" i="2"/>
  <c r="K318" i="2"/>
  <c r="G622" i="2"/>
  <c r="B557" i="2"/>
  <c r="E569" i="2"/>
  <c r="F525" i="2"/>
  <c r="O525" i="2" s="1"/>
  <c r="D351" i="2"/>
  <c r="B518" i="2"/>
  <c r="I78" i="2"/>
  <c r="E174" i="2"/>
  <c r="B95" i="2"/>
  <c r="K476" i="2"/>
  <c r="I154" i="2"/>
  <c r="K265" i="2"/>
  <c r="I126" i="2"/>
  <c r="E573" i="2"/>
  <c r="G239" i="2"/>
  <c r="J365" i="2"/>
  <c r="F277" i="2"/>
  <c r="O277" i="2" s="1"/>
  <c r="I35" i="2"/>
  <c r="I598" i="2"/>
  <c r="I468" i="2"/>
  <c r="F312" i="2"/>
  <c r="O312" i="2" s="1"/>
  <c r="F34" i="2"/>
  <c r="O34" i="2" s="1"/>
  <c r="D159" i="2"/>
  <c r="J133" i="2"/>
  <c r="I262" i="2"/>
  <c r="B271" i="2"/>
  <c r="G550" i="2"/>
  <c r="D296" i="2"/>
  <c r="F227" i="2"/>
  <c r="O227" i="2" s="1"/>
  <c r="C36" i="2"/>
  <c r="B261" i="2"/>
  <c r="K499" i="2"/>
  <c r="E103" i="2"/>
  <c r="D219" i="2"/>
  <c r="D346" i="2"/>
  <c r="I249" i="2"/>
  <c r="C210" i="2"/>
  <c r="C438" i="2"/>
  <c r="J224" i="2"/>
  <c r="G145" i="2"/>
  <c r="F121" i="2"/>
  <c r="O121" i="2" s="1"/>
  <c r="J129" i="2"/>
  <c r="D590" i="2"/>
  <c r="K400" i="2"/>
  <c r="F98" i="2"/>
  <c r="O98" i="2" s="1"/>
  <c r="G52" i="2"/>
  <c r="D210" i="2"/>
  <c r="G402" i="2"/>
  <c r="B189" i="2"/>
  <c r="J328" i="2"/>
  <c r="J583" i="2"/>
  <c r="F120" i="2"/>
  <c r="O120" i="2" s="1"/>
  <c r="B447" i="2"/>
  <c r="G373" i="2"/>
  <c r="J160" i="2"/>
  <c r="D330" i="2"/>
  <c r="E618" i="2"/>
  <c r="C35" i="2"/>
  <c r="D423" i="2"/>
  <c r="I246" i="2"/>
  <c r="K51" i="2"/>
  <c r="D353" i="2"/>
  <c r="D125" i="2"/>
  <c r="C426" i="2"/>
  <c r="I346" i="2"/>
  <c r="B494" i="2"/>
  <c r="B456" i="2"/>
  <c r="G542" i="2"/>
  <c r="K200" i="2"/>
  <c r="D412" i="2"/>
  <c r="E432" i="2"/>
  <c r="I107" i="2"/>
  <c r="E315" i="2"/>
  <c r="J455" i="2"/>
  <c r="G614" i="2"/>
  <c r="B171" i="2"/>
  <c r="F218" i="2"/>
  <c r="O218" i="2" s="1"/>
  <c r="B568" i="2"/>
  <c r="F526" i="2"/>
  <c r="O526" i="2" s="1"/>
  <c r="F356" i="2"/>
  <c r="O356" i="2" s="1"/>
  <c r="E509" i="2"/>
  <c r="B283" i="2"/>
  <c r="K414" i="2"/>
  <c r="B183" i="2"/>
  <c r="K125" i="2"/>
  <c r="I155" i="2"/>
  <c r="G418" i="2"/>
  <c r="C445" i="2"/>
  <c r="E107" i="2"/>
  <c r="F66" i="2"/>
  <c r="O66" i="2" s="1"/>
  <c r="J408" i="2"/>
  <c r="G110" i="2"/>
  <c r="G552" i="2"/>
  <c r="I434" i="2"/>
  <c r="I359" i="2"/>
  <c r="G481" i="2"/>
  <c r="C151" i="2"/>
  <c r="E219" i="2"/>
  <c r="G167" i="2"/>
  <c r="I470" i="2"/>
  <c r="B334" i="2"/>
  <c r="C530" i="2"/>
  <c r="F575" i="2"/>
  <c r="O575" i="2" s="1"/>
  <c r="G364" i="2"/>
  <c r="E147" i="2"/>
  <c r="B567" i="2"/>
  <c r="D518" i="2"/>
  <c r="E337" i="2"/>
  <c r="F334" i="2"/>
  <c r="O334" i="2" s="1"/>
  <c r="J174" i="2"/>
  <c r="J105" i="2"/>
  <c r="F432" i="2"/>
  <c r="O432" i="2" s="1"/>
  <c r="C607" i="2"/>
  <c r="E511" i="2"/>
  <c r="F247" i="2"/>
  <c r="O247" i="2" s="1"/>
  <c r="J274" i="2"/>
  <c r="G587" i="2"/>
  <c r="K498" i="2"/>
  <c r="K558" i="2"/>
  <c r="J316" i="2"/>
  <c r="G253" i="2"/>
  <c r="E613" i="2"/>
  <c r="C148" i="2"/>
  <c r="G496" i="2"/>
  <c r="K524" i="2"/>
  <c r="J467" i="2"/>
  <c r="B39" i="2"/>
  <c r="B477" i="2"/>
  <c r="J513" i="2"/>
  <c r="E450" i="2"/>
  <c r="D499" i="2"/>
  <c r="D372" i="2"/>
  <c r="G72" i="2"/>
  <c r="E417" i="2"/>
  <c r="G590" i="2"/>
  <c r="F319" i="2"/>
  <c r="O319" i="2" s="1"/>
  <c r="C457" i="2"/>
  <c r="G416" i="2"/>
  <c r="D180" i="2"/>
  <c r="C272" i="2"/>
  <c r="J462" i="2"/>
  <c r="I609" i="2"/>
  <c r="B268" i="2"/>
  <c r="D607" i="2"/>
  <c r="I403" i="2"/>
  <c r="F278" i="2"/>
  <c r="O278" i="2" s="1"/>
  <c r="F362" i="2"/>
  <c r="O362" i="2" s="1"/>
  <c r="E469" i="2"/>
  <c r="D144" i="2"/>
  <c r="J113" i="2"/>
  <c r="K298" i="2"/>
  <c r="J315" i="2"/>
  <c r="G329" i="2"/>
  <c r="I474" i="2"/>
  <c r="J601" i="2"/>
  <c r="J540" i="2"/>
  <c r="I43" i="2"/>
  <c r="D322" i="2"/>
  <c r="D65" i="2"/>
  <c r="D476" i="2"/>
  <c r="G37" i="2"/>
  <c r="B146" i="2"/>
  <c r="I476" i="2"/>
  <c r="F58" i="2"/>
  <c r="O58" i="2" s="1"/>
  <c r="K598" i="2"/>
  <c r="I572" i="2"/>
  <c r="J74" i="2"/>
  <c r="D539" i="2"/>
  <c r="K441" i="2"/>
  <c r="F321" i="2"/>
  <c r="O321" i="2" s="1"/>
  <c r="J108" i="2"/>
  <c r="J446" i="2"/>
  <c r="J80" i="2"/>
  <c r="C329" i="2"/>
  <c r="G70" i="2"/>
  <c r="I586" i="2"/>
  <c r="B167" i="2"/>
  <c r="E471" i="2"/>
  <c r="F422" i="2"/>
  <c r="O422" i="2" s="1"/>
  <c r="G322" i="2"/>
  <c r="L322" i="2" s="1"/>
  <c r="F487" i="2"/>
  <c r="O487" i="2" s="1"/>
  <c r="G397" i="2"/>
  <c r="B581" i="2"/>
  <c r="K501" i="2"/>
  <c r="I404" i="2"/>
  <c r="K104" i="2"/>
  <c r="E386" i="2"/>
  <c r="F245" i="2"/>
  <c r="O245" i="2" s="1"/>
  <c r="C466" i="2"/>
  <c r="E110" i="2"/>
  <c r="F388" i="2"/>
  <c r="O388" i="2" s="1"/>
  <c r="D123" i="2"/>
  <c r="B590" i="2"/>
  <c r="I454" i="2"/>
  <c r="E507" i="2"/>
  <c r="B321" i="2"/>
  <c r="J374" i="2"/>
  <c r="E117" i="2"/>
  <c r="I475" i="2"/>
  <c r="D524" i="2"/>
  <c r="F508" i="2"/>
  <c r="O508" i="2" s="1"/>
  <c r="G413" i="2"/>
  <c r="J102" i="2"/>
  <c r="F377" i="2"/>
  <c r="O377" i="2" s="1"/>
  <c r="B203" i="2"/>
  <c r="J438" i="2"/>
  <c r="F279" i="2"/>
  <c r="O279" i="2" s="1"/>
  <c r="D606" i="2"/>
  <c r="C332" i="2"/>
  <c r="E519" i="2"/>
  <c r="K174" i="2"/>
  <c r="I374" i="2"/>
  <c r="J329" i="2"/>
  <c r="E470" i="2"/>
  <c r="I565" i="2"/>
  <c r="K248" i="2"/>
  <c r="K463" i="2"/>
  <c r="F459" i="2"/>
  <c r="O459" i="2" s="1"/>
  <c r="D440" i="2"/>
  <c r="B596" i="2"/>
  <c r="K70" i="2"/>
  <c r="J350" i="2"/>
  <c r="K320" i="2"/>
  <c r="D496" i="2"/>
  <c r="K527" i="2"/>
  <c r="F499" i="2"/>
  <c r="O499" i="2" s="1"/>
  <c r="J485" i="2"/>
  <c r="D248" i="2"/>
  <c r="I77" i="2"/>
  <c r="J570" i="2"/>
  <c r="I555" i="2"/>
  <c r="B239" i="2"/>
  <c r="F589" i="2"/>
  <c r="O589" i="2" s="1"/>
  <c r="J412" i="2"/>
  <c r="K575" i="2"/>
  <c r="C75" i="2"/>
  <c r="F209" i="2"/>
  <c r="O209" i="2" s="1"/>
  <c r="I147" i="2"/>
  <c r="K129" i="2"/>
  <c r="D329" i="2"/>
  <c r="J495" i="2"/>
  <c r="E578" i="2"/>
  <c r="E475" i="2"/>
  <c r="D548" i="2"/>
  <c r="K451" i="2"/>
  <c r="K395" i="2"/>
  <c r="E434" i="2"/>
  <c r="F36" i="2"/>
  <c r="O36" i="2" s="1"/>
  <c r="K323" i="2"/>
  <c r="B415" i="2"/>
  <c r="I417" i="2"/>
  <c r="I332" i="2"/>
  <c r="J277" i="2"/>
  <c r="B616" i="2"/>
  <c r="B443" i="2"/>
  <c r="B548" i="2"/>
  <c r="D477" i="2"/>
  <c r="I218" i="2"/>
  <c r="B37" i="2"/>
  <c r="J484" i="2"/>
  <c r="E150" i="2"/>
  <c r="J409" i="2"/>
  <c r="E270" i="2"/>
  <c r="B71" i="2"/>
  <c r="I606" i="2"/>
  <c r="E504" i="2"/>
  <c r="I525" i="2"/>
  <c r="G555" i="2"/>
  <c r="D498" i="2"/>
  <c r="C420" i="2"/>
  <c r="D494" i="2"/>
  <c r="B372" i="2"/>
  <c r="J347" i="2"/>
  <c r="G388" i="2"/>
  <c r="E323" i="2"/>
  <c r="E183" i="2"/>
  <c r="G312" i="2"/>
  <c r="C46" i="2"/>
  <c r="D44" i="2"/>
  <c r="B215" i="2"/>
  <c r="I241" i="2"/>
  <c r="G38" i="2"/>
  <c r="B406" i="2"/>
  <c r="K579" i="2"/>
  <c r="F143" i="2"/>
  <c r="O143" i="2" s="1"/>
  <c r="K470" i="2"/>
  <c r="B158" i="2"/>
  <c r="J447" i="2"/>
  <c r="F532" i="2"/>
  <c r="O532" i="2" s="1"/>
  <c r="K589" i="2"/>
  <c r="J562" i="2"/>
  <c r="J529" i="2"/>
  <c r="J255" i="2"/>
  <c r="D46" i="2"/>
  <c r="K396" i="2"/>
  <c r="J526" i="2"/>
  <c r="E420" i="2"/>
  <c r="E481" i="2"/>
  <c r="B391" i="2"/>
  <c r="B308" i="2"/>
  <c r="B273" i="2"/>
  <c r="G575" i="2"/>
  <c r="I311" i="2"/>
  <c r="I408" i="2"/>
  <c r="D444" i="2"/>
  <c r="F107" i="2"/>
  <c r="O107" i="2" s="1"/>
  <c r="G78" i="2"/>
  <c r="I290" i="2"/>
  <c r="B249" i="2"/>
  <c r="D108" i="2"/>
  <c r="J620" i="2"/>
  <c r="E430" i="2"/>
  <c r="B74" i="2"/>
  <c r="B105" i="2"/>
  <c r="G120" i="2"/>
  <c r="L120" i="2" s="1"/>
  <c r="G144" i="2"/>
  <c r="L144" i="2" s="1"/>
  <c r="G215" i="2"/>
  <c r="G440" i="2"/>
  <c r="F189" i="2"/>
  <c r="O189" i="2" s="1"/>
  <c r="J429" i="2"/>
  <c r="K591" i="2"/>
  <c r="B507" i="2"/>
  <c r="J191" i="2"/>
  <c r="J573" i="2"/>
  <c r="I567" i="2"/>
  <c r="J303" i="2"/>
  <c r="E221" i="2"/>
  <c r="K246" i="2"/>
  <c r="B614" i="2"/>
  <c r="C37" i="2"/>
  <c r="F250" i="2"/>
  <c r="O250" i="2" s="1"/>
  <c r="I267" i="2"/>
  <c r="E121" i="2"/>
  <c r="E118" i="2"/>
  <c r="I260" i="2"/>
  <c r="C496" i="2"/>
  <c r="B92" i="2"/>
  <c r="J584" i="2"/>
  <c r="D122" i="2"/>
  <c r="D479" i="2"/>
  <c r="B506" i="2"/>
  <c r="E271" i="2"/>
  <c r="G155" i="2"/>
  <c r="F288" i="2"/>
  <c r="O288" i="2" s="1"/>
  <c r="J223" i="2"/>
  <c r="B530" i="2"/>
  <c r="I596" i="2"/>
  <c r="B609" i="2"/>
  <c r="I616" i="2"/>
  <c r="J122" i="2"/>
  <c r="I216" i="2"/>
  <c r="J560" i="2"/>
  <c r="I629" i="2"/>
  <c r="B131" i="2"/>
  <c r="D204" i="2"/>
  <c r="I60" i="2"/>
  <c r="K156" i="2"/>
  <c r="G584" i="2"/>
  <c r="D101" i="2"/>
  <c r="J302" i="2"/>
  <c r="B201" i="2"/>
  <c r="F524" i="2"/>
  <c r="O524" i="2" s="1"/>
  <c r="G398" i="2"/>
  <c r="F420" i="2"/>
  <c r="O420" i="2" s="1"/>
  <c r="J445" i="2"/>
  <c r="B515" i="2"/>
  <c r="E397" i="2"/>
  <c r="F349" i="2"/>
  <c r="O349" i="2" s="1"/>
  <c r="K78" i="2"/>
  <c r="B209" i="2"/>
  <c r="J168" i="2"/>
  <c r="F556" i="2"/>
  <c r="O556" i="2" s="1"/>
  <c r="D259" i="2"/>
  <c r="I361" i="2"/>
  <c r="J278" i="2"/>
  <c r="J565" i="2"/>
  <c r="D421" i="2"/>
  <c r="J561" i="2"/>
  <c r="I76" i="2"/>
  <c r="E305" i="2"/>
  <c r="K492" i="2"/>
  <c r="K467" i="2"/>
  <c r="K535" i="2"/>
  <c r="G439" i="2"/>
  <c r="B356" i="2"/>
  <c r="B387" i="2"/>
  <c r="D269" i="2"/>
  <c r="D468" i="2"/>
  <c r="B139" i="2"/>
  <c r="K263" i="2"/>
  <c r="E620" i="2"/>
  <c r="J533" i="2"/>
  <c r="K481" i="2"/>
  <c r="J553" i="2"/>
  <c r="B190" i="2"/>
  <c r="D572" i="2"/>
  <c r="G317" i="2"/>
  <c r="F311" i="2"/>
  <c r="O311" i="2" s="1"/>
  <c r="G357" i="2"/>
  <c r="K121" i="2"/>
  <c r="B411" i="2"/>
  <c r="F435" i="2"/>
  <c r="O435" i="2" s="1"/>
  <c r="K455" i="2"/>
  <c r="F380" i="2"/>
  <c r="O380" i="2" s="1"/>
  <c r="G438" i="2"/>
  <c r="B514" i="2"/>
  <c r="J119" i="2"/>
  <c r="B433" i="2"/>
  <c r="C298" i="2"/>
  <c r="C585" i="2"/>
  <c r="E295" i="2"/>
  <c r="D406" i="2"/>
  <c r="I570" i="2"/>
  <c r="B579" i="2"/>
  <c r="C303" i="2"/>
  <c r="K68" i="2"/>
  <c r="E50" i="2"/>
  <c r="F605" i="2"/>
  <c r="O605" i="2" s="1"/>
  <c r="G102" i="2"/>
  <c r="F539" i="2"/>
  <c r="O539" i="2" s="1"/>
  <c r="J563" i="2"/>
  <c r="G446" i="2"/>
  <c r="G48" i="2"/>
  <c r="B345" i="2"/>
  <c r="C336" i="2"/>
  <c r="F337" i="2"/>
  <c r="O337" i="2" s="1"/>
  <c r="E143" i="2"/>
  <c r="G334" i="2"/>
  <c r="J296" i="2"/>
  <c r="K89" i="2"/>
  <c r="F64" i="2"/>
  <c r="O64" i="2" s="1"/>
  <c r="I369" i="2"/>
  <c r="D270" i="2"/>
  <c r="I406" i="2"/>
  <c r="G80" i="2"/>
  <c r="D350" i="2"/>
  <c r="I57" i="2"/>
  <c r="G157" i="2"/>
  <c r="B380" i="2"/>
  <c r="K357" i="2"/>
  <c r="I370" i="2"/>
  <c r="I592" i="2"/>
  <c r="G412" i="2"/>
  <c r="I481" i="2"/>
  <c r="E155" i="2"/>
  <c r="F485" i="2"/>
  <c r="O485" i="2" s="1"/>
  <c r="I545" i="2"/>
  <c r="D38" i="2"/>
  <c r="J342" i="2"/>
  <c r="D309" i="2"/>
  <c r="G419" i="2"/>
  <c r="D34" i="2"/>
  <c r="K116" i="2"/>
  <c r="G88" i="2"/>
  <c r="B401" i="2"/>
  <c r="G247" i="2"/>
  <c r="G98" i="2"/>
  <c r="K339" i="2"/>
  <c r="B519" i="2"/>
  <c r="C532" i="2"/>
  <c r="J331" i="2"/>
  <c r="I183" i="2"/>
  <c r="K367" i="2"/>
  <c r="I452" i="2"/>
  <c r="J443" i="2"/>
  <c r="G133" i="2"/>
  <c r="F468" i="2"/>
  <c r="O468" i="2" s="1"/>
  <c r="K232" i="2"/>
  <c r="I519" i="2"/>
  <c r="B593" i="2"/>
  <c r="C399" i="2"/>
  <c r="D39" i="2"/>
  <c r="C598" i="2"/>
  <c r="I354" i="2"/>
  <c r="G53" i="2"/>
  <c r="E607" i="2"/>
  <c r="C300" i="2"/>
  <c r="C159" i="2"/>
  <c r="D303" i="2"/>
  <c r="I380" i="2"/>
  <c r="I255" i="2"/>
  <c r="E562" i="2"/>
  <c r="E524" i="2"/>
  <c r="D531" i="2"/>
  <c r="K364" i="2"/>
  <c r="C227" i="2"/>
  <c r="I438" i="2"/>
  <c r="J500" i="2"/>
  <c r="B297" i="2"/>
  <c r="D124" i="2"/>
  <c r="E588" i="2"/>
  <c r="K216" i="2"/>
  <c r="D266" i="2"/>
  <c r="K618" i="2"/>
  <c r="F378" i="2"/>
  <c r="O378" i="2" s="1"/>
  <c r="J546" i="2"/>
  <c r="C452" i="2"/>
  <c r="D407" i="2"/>
  <c r="C524" i="2"/>
  <c r="C424" i="2"/>
  <c r="D402" i="2"/>
  <c r="D515" i="2"/>
  <c r="G366" i="2"/>
  <c r="K378" i="2"/>
  <c r="B225" i="2"/>
  <c r="B359" i="2"/>
  <c r="G425" i="2"/>
  <c r="K47" i="2"/>
  <c r="K435" i="2"/>
  <c r="J92" i="2"/>
  <c r="B586" i="2"/>
  <c r="K62" i="2"/>
  <c r="E505" i="2"/>
  <c r="G485" i="2"/>
  <c r="L485" i="2" s="1"/>
  <c r="J609" i="2"/>
  <c r="K155" i="2"/>
  <c r="B624" i="2"/>
  <c r="G309" i="2"/>
  <c r="K537" i="2"/>
  <c r="B466" i="2"/>
  <c r="E321" i="2"/>
  <c r="F198" i="2"/>
  <c r="O198" i="2" s="1"/>
  <c r="C177" i="2"/>
  <c r="J449" i="2"/>
  <c r="C488" i="2"/>
  <c r="J622" i="2"/>
  <c r="C610" i="2"/>
  <c r="J587" i="2"/>
  <c r="E438" i="2"/>
  <c r="B34" i="2"/>
  <c r="D171" i="2"/>
  <c r="C444" i="2"/>
  <c r="D314" i="2"/>
  <c r="G452" i="2"/>
  <c r="K79" i="2"/>
  <c r="J502" i="2"/>
  <c r="G569" i="2"/>
  <c r="D565" i="2"/>
  <c r="E338" i="2"/>
  <c r="D602" i="2"/>
  <c r="K605" i="2"/>
  <c r="K389" i="2"/>
  <c r="D410" i="2"/>
  <c r="B546" i="2"/>
  <c r="J173" i="2"/>
  <c r="F268" i="2"/>
  <c r="O268" i="2" s="1"/>
  <c r="B547" i="2"/>
  <c r="K529" i="2"/>
  <c r="I128" i="2"/>
  <c r="K325" i="2"/>
  <c r="C581" i="2"/>
  <c r="G345" i="2"/>
  <c r="E157" i="2"/>
  <c r="E201" i="2"/>
  <c r="D506" i="2"/>
  <c r="B318" i="2"/>
  <c r="J572" i="2"/>
  <c r="I516" i="2"/>
  <c r="E462" i="2"/>
  <c r="B627" i="2"/>
  <c r="C277" i="2"/>
  <c r="B115" i="2"/>
  <c r="D141" i="2"/>
  <c r="K329" i="2"/>
  <c r="B316" i="2"/>
  <c r="C582" i="2"/>
  <c r="K226" i="2"/>
  <c r="F127" i="2"/>
  <c r="O127" i="2" s="1"/>
  <c r="J603" i="2"/>
  <c r="E435" i="2"/>
  <c r="C380" i="2"/>
  <c r="B187" i="2"/>
  <c r="I520" i="2"/>
  <c r="J576" i="2"/>
  <c r="F550" i="2"/>
  <c r="O550" i="2" s="1"/>
  <c r="I576" i="2"/>
  <c r="I274" i="2"/>
  <c r="D103" i="2"/>
  <c r="K371" i="2"/>
  <c r="I54" i="2"/>
  <c r="I393" i="2"/>
  <c r="E499" i="2"/>
  <c r="C416" i="2"/>
  <c r="C429" i="2"/>
  <c r="J194" i="2"/>
  <c r="F450" i="2"/>
  <c r="O450" i="2" s="1"/>
  <c r="B235" i="2"/>
  <c r="D316" i="2"/>
  <c r="F529" i="2"/>
  <c r="O529" i="2" s="1"/>
  <c r="I402" i="2"/>
  <c r="F619" i="2"/>
  <c r="O619" i="2" s="1"/>
  <c r="E316" i="2"/>
  <c r="J460" i="2"/>
  <c r="D203" i="2"/>
  <c r="I410" i="2"/>
  <c r="E142" i="2"/>
  <c r="J519" i="2"/>
  <c r="J61" i="2"/>
  <c r="J556" i="2"/>
  <c r="G507" i="2"/>
  <c r="I327" i="2"/>
  <c r="D555" i="2"/>
  <c r="I532" i="2"/>
  <c r="F492" i="2"/>
  <c r="O492" i="2" s="1"/>
  <c r="C492" i="2"/>
  <c r="G578" i="2"/>
  <c r="K330" i="2"/>
  <c r="G594" i="2"/>
  <c r="E515" i="2"/>
  <c r="I134" i="2"/>
  <c r="K69" i="2"/>
  <c r="G598" i="2"/>
  <c r="I221" i="2"/>
  <c r="D222" i="2"/>
  <c r="J545" i="2"/>
  <c r="F102" i="2"/>
  <c r="O102" i="2" s="1"/>
  <c r="J616" i="2"/>
  <c r="K49" i="2"/>
  <c r="B246" i="2"/>
  <c r="J84" i="2"/>
  <c r="D389" i="2"/>
  <c r="C549" i="2"/>
  <c r="B389" i="2"/>
  <c r="B33" i="2"/>
  <c r="E327" i="2"/>
  <c r="I562" i="2"/>
  <c r="G511" i="2"/>
  <c r="D570" i="2"/>
  <c r="D618" i="2"/>
  <c r="K586" i="2"/>
  <c r="I422" i="2"/>
  <c r="F417" i="2"/>
  <c r="O417" i="2" s="1"/>
  <c r="G403" i="2"/>
  <c r="C308" i="2"/>
  <c r="J459" i="2"/>
  <c r="F326" i="2"/>
  <c r="O326" i="2" s="1"/>
  <c r="I456" i="2"/>
  <c r="B492" i="2"/>
  <c r="J482" i="2"/>
  <c r="E80" i="2"/>
  <c r="D343" i="2"/>
  <c r="J155" i="2"/>
  <c r="D433" i="2"/>
  <c r="K490" i="2"/>
  <c r="I191" i="2"/>
  <c r="E296" i="2"/>
  <c r="J544" i="2"/>
  <c r="K373" i="2"/>
  <c r="G580" i="2"/>
  <c r="C356" i="2"/>
  <c r="G628" i="2"/>
  <c r="C525" i="2"/>
  <c r="K561" i="2"/>
  <c r="F517" i="2"/>
  <c r="O517" i="2" s="1"/>
  <c r="F449" i="2"/>
  <c r="O449" i="2" s="1"/>
  <c r="G560" i="2"/>
  <c r="C510" i="2"/>
  <c r="C563" i="2"/>
  <c r="C547" i="2"/>
  <c r="G367" i="2"/>
  <c r="E589" i="2"/>
  <c r="D370" i="2"/>
  <c r="B576" i="2"/>
  <c r="C456" i="2"/>
  <c r="B388" i="2"/>
  <c r="G395" i="2"/>
  <c r="F565" i="2"/>
  <c r="O565" i="2" s="1"/>
  <c r="F159" i="2"/>
  <c r="O159" i="2" s="1"/>
  <c r="D509" i="2"/>
  <c r="D529" i="2"/>
  <c r="C348" i="2"/>
  <c r="K419" i="2"/>
  <c r="J413" i="2"/>
  <c r="J50" i="2"/>
  <c r="K348" i="2"/>
  <c r="E372" i="2"/>
  <c r="G599" i="2"/>
  <c r="F411" i="2"/>
  <c r="O411" i="2" s="1"/>
  <c r="J382" i="2"/>
  <c r="G607" i="2"/>
  <c r="K611" i="2"/>
  <c r="C361" i="2"/>
  <c r="D517" i="2"/>
  <c r="G588" i="2"/>
  <c r="E130" i="2"/>
  <c r="K100" i="2"/>
  <c r="E548" i="2"/>
  <c r="F624" i="2"/>
  <c r="O624" i="2" s="1"/>
  <c r="J451" i="2"/>
  <c r="J312" i="2"/>
  <c r="J360" i="2"/>
  <c r="K427" i="2"/>
  <c r="K584" i="2"/>
  <c r="E601" i="2"/>
  <c r="F335" i="2"/>
  <c r="O335" i="2" s="1"/>
  <c r="K385" i="2"/>
  <c r="J571" i="2"/>
  <c r="C604" i="2"/>
  <c r="K488" i="2"/>
  <c r="B502" i="2"/>
  <c r="C619" i="2"/>
  <c r="I391" i="2"/>
  <c r="C448" i="2"/>
  <c r="I98" i="2"/>
  <c r="J444" i="2"/>
  <c r="G254" i="2"/>
  <c r="D435" i="2"/>
  <c r="G315" i="2"/>
  <c r="D167" i="2"/>
  <c r="K313" i="2"/>
  <c r="F347" i="2"/>
  <c r="O347" i="2" s="1"/>
  <c r="B60" i="2"/>
  <c r="B605" i="2"/>
  <c r="I601" i="2"/>
  <c r="G616" i="2"/>
  <c r="B621" i="2"/>
  <c r="E313" i="2"/>
  <c r="J110" i="2"/>
  <c r="B451" i="2"/>
  <c r="G611" i="2"/>
  <c r="D411" i="2"/>
  <c r="C229" i="2"/>
  <c r="J78" i="2"/>
  <c r="B615" i="2"/>
  <c r="C157" i="2"/>
  <c r="F316" i="2"/>
  <c r="O316" i="2" s="1"/>
  <c r="J494" i="2"/>
  <c r="D436" i="2"/>
  <c r="F601" i="2"/>
  <c r="O601" i="2" s="1"/>
  <c r="F300" i="2"/>
  <c r="O300" i="2" s="1"/>
  <c r="D127" i="2"/>
  <c r="I316" i="2"/>
  <c r="J348" i="2"/>
  <c r="B394" i="2"/>
  <c r="K548" i="2"/>
  <c r="I435" i="2"/>
  <c r="I447" i="2"/>
  <c r="B301" i="2"/>
  <c r="F436" i="2"/>
  <c r="O436" i="2" s="1"/>
  <c r="D339" i="2"/>
  <c r="I533" i="2"/>
  <c r="C378" i="2"/>
  <c r="C419" i="2"/>
  <c r="I236" i="2"/>
  <c r="C379" i="2"/>
  <c r="J505" i="2"/>
  <c r="F618" i="2"/>
  <c r="O618" i="2" s="1"/>
  <c r="J512" i="2"/>
  <c r="C208" i="2"/>
  <c r="B112" i="2"/>
  <c r="J626" i="2"/>
  <c r="E625" i="2"/>
  <c r="C627" i="2"/>
  <c r="E619" i="2"/>
  <c r="B589" i="2"/>
  <c r="D600" i="2"/>
  <c r="I535" i="2"/>
  <c r="K191" i="2"/>
  <c r="C350" i="2"/>
  <c r="G348" i="2"/>
  <c r="B618" i="2"/>
  <c r="G581" i="2"/>
  <c r="G436" i="2"/>
  <c r="F364" i="2"/>
  <c r="O364" i="2" s="1"/>
  <c r="B346" i="2"/>
  <c r="G370" i="2"/>
  <c r="C561" i="2"/>
  <c r="E410" i="2"/>
  <c r="E600" i="2"/>
  <c r="E528" i="2"/>
  <c r="D428" i="2"/>
  <c r="I491" i="2"/>
  <c r="F313" i="2"/>
  <c r="O313" i="2" s="1"/>
  <c r="C223" i="2"/>
  <c r="K439" i="2"/>
  <c r="C560" i="2"/>
  <c r="C396" i="2"/>
  <c r="J543" i="2"/>
  <c r="B382" i="2"/>
  <c r="E395" i="2"/>
  <c r="I571" i="2"/>
  <c r="B157" i="2"/>
  <c r="C555" i="2"/>
  <c r="I247" i="2"/>
  <c r="D471" i="2"/>
  <c r="F460" i="2"/>
  <c r="O460" i="2" s="1"/>
  <c r="F451" i="2"/>
  <c r="O451" i="2" s="1"/>
  <c r="G563" i="2"/>
  <c r="J551" i="2"/>
  <c r="E501" i="2"/>
  <c r="C516" i="2"/>
  <c r="C616" i="2"/>
  <c r="F416" i="2"/>
  <c r="O416" i="2" s="1"/>
  <c r="D503" i="2"/>
  <c r="B344" i="2"/>
  <c r="G577" i="2"/>
  <c r="B541" i="2"/>
  <c r="G368" i="2"/>
  <c r="K311" i="2"/>
  <c r="D560" i="2"/>
  <c r="C389" i="2"/>
  <c r="J476" i="2"/>
  <c r="E291" i="2"/>
  <c r="B472" i="2"/>
  <c r="C201" i="2"/>
  <c r="J311" i="2"/>
  <c r="K422" i="2"/>
  <c r="I364" i="2"/>
  <c r="F579" i="2"/>
  <c r="O579" i="2" s="1"/>
  <c r="E498" i="2"/>
  <c r="I620" i="2"/>
  <c r="C477" i="2"/>
  <c r="E587" i="2"/>
  <c r="G534" i="2"/>
  <c r="F560" i="2"/>
  <c r="O560" i="2" s="1"/>
  <c r="G363" i="2"/>
  <c r="G392" i="2"/>
  <c r="C34" i="2"/>
  <c r="J396" i="2"/>
  <c r="K110" i="2"/>
  <c r="B608" i="2"/>
  <c r="B625" i="2"/>
  <c r="G432" i="2"/>
  <c r="G324" i="2"/>
  <c r="K594" i="2"/>
  <c r="F563" i="2"/>
  <c r="O563" i="2" s="1"/>
  <c r="J599" i="2"/>
  <c r="C312" i="2"/>
  <c r="D540" i="2"/>
  <c r="E616" i="2"/>
  <c r="E622" i="2"/>
  <c r="C333" i="2"/>
  <c r="F473" i="2"/>
  <c r="O473" i="2" s="1"/>
  <c r="G478" i="2"/>
  <c r="G209" i="2"/>
  <c r="D579" i="2"/>
  <c r="D186" i="2"/>
  <c r="G203" i="2"/>
  <c r="F534" i="2"/>
  <c r="O534" i="2" s="1"/>
  <c r="I564" i="2"/>
  <c r="C309" i="2"/>
  <c r="I573" i="2"/>
  <c r="C204" i="2"/>
  <c r="J489" i="2"/>
  <c r="D131" i="2"/>
  <c r="C431" i="2"/>
  <c r="D431" i="2"/>
  <c r="C422" i="2"/>
  <c r="D533" i="2"/>
  <c r="G576" i="2"/>
  <c r="C344" i="2"/>
  <c r="D507" i="2"/>
  <c r="G185" i="2"/>
  <c r="J428" i="2"/>
  <c r="B413" i="2"/>
  <c r="E555" i="2"/>
  <c r="J98" i="2"/>
  <c r="I594" i="2"/>
  <c r="D136" i="2"/>
  <c r="J213" i="2"/>
  <c r="D262" i="2"/>
  <c r="F259" i="2"/>
  <c r="O259" i="2" s="1"/>
  <c r="F273" i="2"/>
  <c r="O273" i="2" s="1"/>
  <c r="I248" i="2"/>
  <c r="C515" i="2"/>
  <c r="B333" i="2"/>
  <c r="E602" i="2"/>
  <c r="E433" i="2"/>
  <c r="C369" i="2"/>
  <c r="D137" i="2"/>
  <c r="I162" i="2"/>
  <c r="I425" i="2"/>
  <c r="F395" i="2"/>
  <c r="O395" i="2" s="1"/>
  <c r="K426" i="2"/>
  <c r="C104" i="2"/>
  <c r="F82" i="2"/>
  <c r="O82" i="2" s="1"/>
  <c r="G91" i="2"/>
  <c r="I51" i="2"/>
  <c r="F185" i="2"/>
  <c r="O185" i="2" s="1"/>
  <c r="D162" i="2"/>
  <c r="C107" i="2"/>
  <c r="K207" i="2"/>
  <c r="C443" i="2"/>
  <c r="C628" i="2"/>
  <c r="G351" i="2"/>
  <c r="C394" i="2"/>
  <c r="B65" i="2"/>
  <c r="I414" i="2"/>
  <c r="G493" i="2"/>
  <c r="E553" i="2"/>
  <c r="F191" i="2"/>
  <c r="O191" i="2" s="1"/>
  <c r="G33" i="2"/>
  <c r="I83" i="2"/>
  <c r="J488" i="2"/>
  <c r="I387" i="2"/>
  <c r="G352" i="2"/>
  <c r="K370" i="2"/>
  <c r="E513" i="2"/>
  <c r="F419" i="2"/>
  <c r="O419" i="2" s="1"/>
  <c r="C550" i="2"/>
  <c r="K54" i="2"/>
  <c r="C311" i="2"/>
  <c r="J392" i="2"/>
  <c r="G318" i="2"/>
  <c r="B453" i="2"/>
  <c r="F551" i="2"/>
  <c r="O551" i="2" s="1"/>
  <c r="I341" i="2"/>
  <c r="J410" i="2"/>
  <c r="D608" i="2"/>
  <c r="C405" i="2"/>
  <c r="J610" i="2"/>
  <c r="F244" i="2"/>
  <c r="O244" i="2" s="1"/>
  <c r="K107" i="2"/>
  <c r="C276" i="2"/>
  <c r="I187" i="2"/>
  <c r="D207" i="2"/>
  <c r="E111" i="2"/>
  <c r="E207" i="2"/>
  <c r="D114" i="2"/>
  <c r="K601" i="2"/>
  <c r="I420" i="2"/>
  <c r="F549" i="2"/>
  <c r="O549" i="2" s="1"/>
  <c r="C537" i="2"/>
  <c r="C370" i="2"/>
  <c r="F610" i="2"/>
  <c r="O610" i="2" s="1"/>
  <c r="C52" i="2"/>
  <c r="C90" i="2"/>
  <c r="B169" i="2"/>
  <c r="J264" i="2"/>
  <c r="F208" i="2"/>
  <c r="O208" i="2" s="1"/>
  <c r="F210" i="2"/>
  <c r="O210" i="2" s="1"/>
  <c r="B276" i="2"/>
  <c r="F290" i="2"/>
  <c r="O290" i="2" s="1"/>
  <c r="E245" i="2"/>
  <c r="B306" i="2"/>
  <c r="K146" i="2"/>
  <c r="C320" i="2"/>
  <c r="B353" i="2"/>
  <c r="C374" i="2"/>
  <c r="K522" i="2"/>
  <c r="G500" i="2"/>
  <c r="B482" i="2"/>
  <c r="J582" i="2"/>
  <c r="C509" i="2"/>
  <c r="B475" i="2"/>
  <c r="B202" i="2"/>
  <c r="I256" i="2"/>
  <c r="E567" i="2"/>
  <c r="K135" i="2"/>
  <c r="E406" i="2"/>
  <c r="F533" i="2"/>
  <c r="O533" i="2" s="1"/>
  <c r="J552" i="2"/>
  <c r="I386" i="2"/>
  <c r="I343" i="2"/>
  <c r="D313" i="2"/>
  <c r="G347" i="2"/>
  <c r="G428" i="2"/>
  <c r="K469" i="2"/>
  <c r="C423" i="2"/>
  <c r="D361" i="2"/>
  <c r="I568" i="2"/>
  <c r="G326" i="2"/>
  <c r="F456" i="2"/>
  <c r="O456" i="2" s="1"/>
  <c r="K617" i="2"/>
  <c r="F406" i="2"/>
  <c r="O406" i="2" s="1"/>
  <c r="K379" i="2"/>
  <c r="E591" i="2"/>
  <c r="K574" i="2"/>
  <c r="C60" i="2"/>
  <c r="F497" i="2"/>
  <c r="O497" i="2" s="1"/>
  <c r="I426" i="2"/>
  <c r="J237" i="2"/>
  <c r="F59" i="2"/>
  <c r="O59" i="2" s="1"/>
  <c r="J506" i="2"/>
  <c r="K187" i="2"/>
  <c r="D50" i="2"/>
  <c r="B165" i="2"/>
  <c r="E131" i="2"/>
  <c r="J156" i="2"/>
  <c r="C594" i="2"/>
  <c r="E627" i="2"/>
  <c r="D429" i="2"/>
  <c r="J456" i="2"/>
  <c r="F54" i="2"/>
  <c r="O54" i="2" s="1"/>
  <c r="K460" i="2"/>
  <c r="F472" i="2"/>
  <c r="O472" i="2" s="1"/>
  <c r="I419" i="2"/>
  <c r="G434" i="2"/>
  <c r="K528" i="2"/>
  <c r="G161" i="2"/>
  <c r="L161" i="2" s="1"/>
  <c r="I355" i="2"/>
  <c r="B121" i="2"/>
  <c r="K295" i="2"/>
  <c r="C73" i="2"/>
  <c r="I253" i="2"/>
  <c r="E254" i="2"/>
  <c r="E190" i="2"/>
  <c r="C421" i="2"/>
  <c r="B503" i="2"/>
  <c r="D466" i="2"/>
  <c r="C391" i="2"/>
  <c r="G341" i="2"/>
  <c r="L341" i="2" s="1"/>
  <c r="F235" i="2"/>
  <c r="O235" i="2" s="1"/>
  <c r="K542" i="2"/>
  <c r="B89" i="2"/>
  <c r="B195" i="2"/>
  <c r="E243" i="2"/>
  <c r="J189" i="2"/>
  <c r="F188" i="2"/>
  <c r="O188" i="2" s="1"/>
  <c r="G94" i="2"/>
  <c r="K296" i="2"/>
  <c r="F572" i="2"/>
  <c r="O572" i="2" s="1"/>
  <c r="J161" i="2"/>
  <c r="E276" i="2"/>
  <c r="J357" i="2"/>
  <c r="B575" i="2"/>
  <c r="F433" i="2"/>
  <c r="O433" i="2" s="1"/>
  <c r="J602" i="2"/>
  <c r="F228" i="2"/>
  <c r="O228" i="2" s="1"/>
  <c r="K566" i="2"/>
  <c r="I559" i="2"/>
  <c r="J391" i="2"/>
  <c r="G554" i="2"/>
  <c r="L554" i="2" s="1"/>
  <c r="G443" i="2"/>
  <c r="D513" i="2"/>
  <c r="F520" i="2"/>
  <c r="O520" i="2" s="1"/>
  <c r="B55" i="2"/>
  <c r="K531" i="2"/>
  <c r="G343" i="2"/>
  <c r="C306" i="2"/>
  <c r="C256" i="2"/>
  <c r="I131" i="2"/>
  <c r="B292" i="2"/>
  <c r="C299" i="2"/>
  <c r="F76" i="2"/>
  <c r="O76" i="2" s="1"/>
  <c r="I401" i="2"/>
  <c r="I409" i="2"/>
  <c r="K562" i="2"/>
  <c r="K491" i="2"/>
  <c r="E246" i="2"/>
  <c r="C553" i="2"/>
  <c r="I427" i="2"/>
  <c r="K151" i="2"/>
  <c r="I95" i="2"/>
  <c r="K133" i="2"/>
  <c r="F374" i="2"/>
  <c r="O374" i="2" s="1"/>
  <c r="C191" i="2"/>
  <c r="C464" i="2"/>
  <c r="F139" i="2"/>
  <c r="O139" i="2" s="1"/>
  <c r="K539" i="2"/>
  <c r="E92" i="2"/>
  <c r="C495" i="2"/>
  <c r="E232" i="2"/>
  <c r="B390" i="2"/>
  <c r="D169" i="2"/>
  <c r="F148" i="2"/>
  <c r="O148" i="2" s="1"/>
  <c r="F505" i="2"/>
  <c r="O505" i="2" s="1"/>
  <c r="I320" i="2"/>
  <c r="B262" i="2"/>
  <c r="F445" i="2"/>
  <c r="O445" i="2" s="1"/>
  <c r="E62" i="2"/>
  <c r="D325" i="2"/>
  <c r="K204" i="2"/>
  <c r="B257" i="2"/>
  <c r="B147" i="2"/>
  <c r="I193" i="2"/>
  <c r="K103" i="2"/>
  <c r="E34" i="2"/>
  <c r="D327" i="2"/>
  <c r="B454" i="2"/>
  <c r="I593" i="2"/>
  <c r="J590" i="2"/>
  <c r="E608" i="2"/>
  <c r="J128" i="2"/>
  <c r="I41" i="2"/>
  <c r="B219" i="2"/>
  <c r="F599" i="2"/>
  <c r="O599" i="2" s="1"/>
  <c r="G544" i="2"/>
  <c r="D419" i="2"/>
  <c r="B317" i="2"/>
  <c r="D493" i="2"/>
  <c r="D594" i="2"/>
  <c r="G123" i="2"/>
  <c r="L123" i="2" s="1"/>
  <c r="D603" i="2"/>
  <c r="C388" i="2"/>
  <c r="C318" i="2"/>
  <c r="B373" i="2"/>
  <c r="I624" i="2"/>
  <c r="I466" i="2"/>
  <c r="E536" i="2"/>
  <c r="I116" i="2"/>
  <c r="K324" i="2"/>
  <c r="C371" i="2"/>
  <c r="J421" i="2"/>
  <c r="K53" i="2"/>
  <c r="B599" i="2"/>
  <c r="D504" i="2"/>
  <c r="J179" i="2"/>
  <c r="C504" i="2"/>
  <c r="C455" i="2"/>
  <c r="E442" i="2"/>
  <c r="J403" i="2"/>
  <c r="I135" i="2"/>
  <c r="J238" i="2"/>
  <c r="D449" i="2"/>
  <c r="I322" i="2"/>
  <c r="I297" i="2"/>
  <c r="F413" i="2"/>
  <c r="O413" i="2" s="1"/>
  <c r="E333" i="2"/>
  <c r="B291" i="2"/>
  <c r="I464" i="2"/>
  <c r="G558" i="2"/>
  <c r="E328" i="2"/>
  <c r="I333" i="2"/>
  <c r="K624" i="2"/>
  <c r="D417" i="2"/>
  <c r="J480" i="2"/>
  <c r="C615" i="2"/>
  <c r="D381" i="2"/>
  <c r="D276" i="2"/>
  <c r="B237" i="2"/>
  <c r="E228" i="2"/>
  <c r="J558" i="2"/>
  <c r="K166" i="2"/>
  <c r="I345" i="2"/>
  <c r="F215" i="2"/>
  <c r="O215" i="2" s="1"/>
  <c r="J536" i="2"/>
  <c r="E437" i="2"/>
  <c r="I546" i="2"/>
  <c r="K500" i="2"/>
  <c r="K312" i="2"/>
  <c r="C617" i="2"/>
  <c r="C172" i="2"/>
  <c r="F78" i="2"/>
  <c r="O78" i="2" s="1"/>
  <c r="J501" i="2"/>
  <c r="G509" i="2"/>
  <c r="L509" i="2" s="1"/>
  <c r="B594" i="2"/>
  <c r="E346" i="2"/>
  <c r="E197" i="2"/>
  <c r="B221" i="2"/>
  <c r="B467" i="2"/>
  <c r="B241" i="2"/>
  <c r="D400" i="2"/>
  <c r="F555" i="2"/>
  <c r="O555" i="2" s="1"/>
  <c r="K280" i="2"/>
  <c r="B473" i="2"/>
  <c r="F607" i="2"/>
  <c r="O607" i="2" s="1"/>
  <c r="J89" i="2"/>
  <c r="D628" i="2"/>
  <c r="K538" i="2"/>
  <c r="I199" i="2"/>
  <c r="G356" i="2"/>
  <c r="E359" i="2"/>
  <c r="E218" i="2"/>
  <c r="C105" i="2"/>
  <c r="G359" i="2"/>
  <c r="I459" i="2"/>
  <c r="I423" i="2"/>
  <c r="K487" i="2"/>
  <c r="D218" i="2"/>
  <c r="C375" i="2"/>
  <c r="I195" i="2"/>
  <c r="E376" i="2"/>
  <c r="E403" i="2"/>
  <c r="I610" i="2"/>
  <c r="J373" i="2"/>
  <c r="B104" i="2"/>
  <c r="G295" i="2"/>
  <c r="E348" i="2"/>
  <c r="F611" i="2"/>
  <c r="O611" i="2" s="1"/>
  <c r="C382" i="2"/>
  <c r="F626" i="2"/>
  <c r="O626" i="2" s="1"/>
  <c r="K482" i="2"/>
  <c r="G401" i="2"/>
  <c r="E385" i="2"/>
  <c r="K613" i="2"/>
  <c r="E208" i="2"/>
  <c r="I50" i="2"/>
  <c r="D165" i="2"/>
  <c r="C622" i="2"/>
  <c r="K526" i="2"/>
  <c r="E529" i="2"/>
  <c r="D473" i="2"/>
  <c r="B513" i="2"/>
  <c r="D297" i="2"/>
  <c r="F308" i="2"/>
  <c r="O308" i="2" s="1"/>
  <c r="J349" i="2"/>
  <c r="E418" i="2"/>
  <c r="E407" i="2"/>
  <c r="I515" i="2"/>
  <c r="D253" i="2"/>
  <c r="C83" i="2"/>
  <c r="I602" i="2"/>
  <c r="E464" i="2"/>
  <c r="I432" i="2"/>
  <c r="J575" i="2"/>
  <c r="E510" i="2"/>
  <c r="D416" i="2"/>
  <c r="J327" i="2"/>
  <c r="D490" i="2"/>
  <c r="B493" i="2"/>
  <c r="D454" i="2"/>
  <c r="E540" i="2"/>
  <c r="J487" i="2"/>
  <c r="B573" i="2"/>
  <c r="C387" i="2"/>
  <c r="K59" i="2"/>
  <c r="K343" i="2"/>
  <c r="I448" i="2"/>
  <c r="B559" i="2"/>
  <c r="F332" i="2"/>
  <c r="O332" i="2" s="1"/>
  <c r="C471" i="2"/>
  <c r="C314" i="2"/>
  <c r="B330" i="2"/>
  <c r="J425" i="2"/>
  <c r="B429" i="2"/>
  <c r="I144" i="2"/>
  <c r="I490" i="2"/>
  <c r="C487" i="2"/>
  <c r="B393" i="2"/>
  <c r="F381" i="2"/>
  <c r="O381" i="2" s="1"/>
  <c r="F513" i="2"/>
  <c r="O513" i="2" s="1"/>
  <c r="D569" i="2"/>
  <c r="F328" i="2"/>
  <c r="O328" i="2" s="1"/>
  <c r="F389" i="2"/>
  <c r="O389" i="2" s="1"/>
  <c r="B367" i="2"/>
  <c r="D450" i="2"/>
  <c r="K440" i="2"/>
  <c r="B602" i="2"/>
  <c r="D458" i="2"/>
  <c r="J177" i="2"/>
  <c r="I407" i="2"/>
  <c r="J346" i="2"/>
  <c r="K185" i="2"/>
  <c r="F359" i="2"/>
  <c r="O359" i="2" s="1"/>
  <c r="C578" i="2"/>
  <c r="K369" i="2"/>
  <c r="C228" i="2"/>
  <c r="F512" i="2"/>
  <c r="O512" i="2" s="1"/>
  <c r="B314" i="2"/>
  <c r="D321" i="2"/>
  <c r="I398" i="2"/>
  <c r="C323" i="2"/>
  <c r="F543" i="2"/>
  <c r="O543" i="2" s="1"/>
  <c r="K361" i="2"/>
  <c r="G629" i="2"/>
  <c r="C439" i="2"/>
  <c r="E429" i="2"/>
  <c r="B481" i="2"/>
  <c r="C185" i="2"/>
  <c r="G221" i="2"/>
  <c r="K503" i="2"/>
  <c r="J594" i="2"/>
  <c r="D379" i="2"/>
  <c r="D595" i="2"/>
  <c r="K424" i="2"/>
  <c r="E419" i="2"/>
  <c r="G337" i="2"/>
  <c r="D378" i="2"/>
  <c r="C235" i="2"/>
  <c r="D520" i="2"/>
  <c r="E543" i="2"/>
  <c r="B290" i="2"/>
  <c r="D554" i="2"/>
  <c r="C330" i="2"/>
  <c r="F481" i="2"/>
  <c r="O481" i="2" s="1"/>
  <c r="J390" i="2"/>
  <c r="E416" i="2"/>
  <c r="B554" i="2"/>
  <c r="E366" i="2"/>
  <c r="J434" i="2"/>
  <c r="G437" i="2"/>
  <c r="G557" i="2"/>
  <c r="G562" i="2"/>
  <c r="L562" i="2" s="1"/>
  <c r="K365" i="2"/>
  <c r="D344" i="2"/>
  <c r="D345" i="2"/>
  <c r="F490" i="2"/>
  <c r="O490" i="2" s="1"/>
  <c r="I489" i="2"/>
  <c r="C337" i="2"/>
  <c r="E340" i="2"/>
  <c r="C238" i="2"/>
  <c r="B563" i="2"/>
  <c r="E351" i="2"/>
  <c r="E405" i="2"/>
  <c r="D366" i="2"/>
  <c r="E422" i="2"/>
  <c r="F344" i="2"/>
  <c r="O344" i="2" s="1"/>
  <c r="E514" i="2"/>
  <c r="B361" i="2"/>
  <c r="I321" i="2"/>
  <c r="E530" i="2"/>
  <c r="K374" i="2"/>
  <c r="G433" i="2"/>
  <c r="D365" i="2"/>
  <c r="I305" i="2"/>
  <c r="B322" i="2"/>
  <c r="K269" i="2"/>
  <c r="F346" i="2"/>
  <c r="O346" i="2" s="1"/>
  <c r="G539" i="2"/>
  <c r="G456" i="2"/>
  <c r="F537" i="2"/>
  <c r="O537" i="2" s="1"/>
  <c r="D391" i="2"/>
  <c r="G429" i="2"/>
  <c r="L429" i="2" s="1"/>
  <c r="E324" i="2"/>
  <c r="E612" i="2"/>
  <c r="E592" i="2"/>
  <c r="G615" i="2"/>
  <c r="G399" i="2"/>
  <c r="L399" i="2" s="1"/>
  <c r="E577" i="2"/>
  <c r="D359" i="2"/>
  <c r="K504" i="2"/>
  <c r="G504" i="2"/>
  <c r="F609" i="2"/>
  <c r="O609" i="2" s="1"/>
  <c r="J464" i="2"/>
  <c r="I82" i="2"/>
  <c r="I628" i="2"/>
  <c r="E479" i="2"/>
  <c r="K541" i="2"/>
  <c r="K180" i="2"/>
  <c r="B403" i="2"/>
  <c r="E537" i="2"/>
  <c r="F557" i="2"/>
  <c r="O557" i="2" s="1"/>
  <c r="E390" i="2"/>
  <c r="G56" i="2"/>
  <c r="I544" i="2"/>
  <c r="B347" i="2"/>
  <c r="J437" i="2"/>
  <c r="G570" i="2"/>
  <c r="E566" i="2"/>
  <c r="E443" i="2"/>
  <c r="J497" i="2"/>
  <c r="B603" i="2"/>
  <c r="I44" i="2"/>
  <c r="J368" i="2"/>
  <c r="D568" i="2"/>
  <c r="G385" i="2"/>
  <c r="L385" i="2" s="1"/>
  <c r="C621" i="2"/>
  <c r="C527" i="2"/>
  <c r="F570" i="2"/>
  <c r="O570" i="2" s="1"/>
  <c r="G260" i="2"/>
  <c r="K214" i="2"/>
  <c r="I373" i="2"/>
  <c r="G470" i="2"/>
  <c r="E309" i="2"/>
  <c r="D360" i="2"/>
  <c r="B491" i="2"/>
  <c r="C359" i="2"/>
  <c r="F412" i="2"/>
  <c r="O412" i="2" s="1"/>
  <c r="G620" i="2"/>
  <c r="B70" i="2"/>
  <c r="I500" i="2"/>
  <c r="B607" i="2"/>
  <c r="D331" i="2"/>
  <c r="I607" i="2"/>
  <c r="E521" i="2"/>
  <c r="I64" i="2"/>
  <c r="E127" i="2"/>
  <c r="J475" i="2"/>
  <c r="J197" i="2"/>
  <c r="C168" i="2"/>
  <c r="J332" i="2"/>
  <c r="F323" i="2"/>
  <c r="O323" i="2" s="1"/>
  <c r="K319" i="2"/>
  <c r="D612" i="2"/>
  <c r="E594" i="2"/>
  <c r="G338" i="2"/>
  <c r="J402" i="2"/>
  <c r="G323" i="2"/>
  <c r="G619" i="2"/>
  <c r="C472" i="2"/>
  <c r="C357" i="2"/>
  <c r="F625" i="2"/>
  <c r="O625" i="2" s="1"/>
  <c r="K415" i="2"/>
  <c r="G424" i="2"/>
  <c r="K603" i="2"/>
  <c r="B307" i="2"/>
  <c r="D578" i="2"/>
  <c r="C576" i="2"/>
  <c r="I477" i="2"/>
  <c r="I412" i="2"/>
  <c r="B583" i="2"/>
  <c r="G383" i="2"/>
  <c r="G571" i="2"/>
  <c r="C534" i="2"/>
  <c r="J406" i="2"/>
  <c r="B337" i="2"/>
  <c r="G165" i="2"/>
  <c r="L165" i="2" s="1"/>
  <c r="E452" i="2"/>
  <c r="F384" i="2"/>
  <c r="O384" i="2" s="1"/>
  <c r="G331" i="2"/>
  <c r="J550" i="2"/>
  <c r="G277" i="2"/>
  <c r="L277" i="2" s="1"/>
  <c r="I118" i="2"/>
  <c r="G492" i="2"/>
  <c r="B313" i="2"/>
  <c r="B458" i="2"/>
  <c r="K366" i="2"/>
  <c r="G228" i="2"/>
  <c r="K113" i="2"/>
  <c r="F493" i="2"/>
  <c r="O493" i="2" s="1"/>
  <c r="G480" i="2"/>
  <c r="L480" i="2" s="1"/>
  <c r="K445" i="2"/>
  <c r="E477" i="2"/>
  <c r="I319" i="2"/>
  <c r="K608" i="2"/>
  <c r="F352" i="2"/>
  <c r="O352" i="2" s="1"/>
  <c r="F439" i="2"/>
  <c r="O439" i="2" s="1"/>
  <c r="E439" i="2"/>
  <c r="G610" i="2"/>
  <c r="D497" i="2"/>
  <c r="C142" i="2"/>
  <c r="J518" i="2"/>
  <c r="F428" i="2"/>
  <c r="O428" i="2" s="1"/>
  <c r="E630" i="2"/>
  <c r="E459" i="2"/>
  <c r="J416" i="2"/>
  <c r="K449" i="2"/>
  <c r="F553" i="2"/>
  <c r="O553" i="2" s="1"/>
  <c r="F403" i="2"/>
  <c r="O403" i="2" s="1"/>
  <c r="F453" i="2"/>
  <c r="O453" i="2" s="1"/>
  <c r="D348" i="2"/>
  <c r="I440" i="2"/>
  <c r="C114" i="2"/>
  <c r="K334" i="2"/>
  <c r="F458" i="2"/>
  <c r="O458" i="2" s="1"/>
  <c r="K388" i="2"/>
  <c r="F88" i="2"/>
  <c r="O88" i="2" s="1"/>
  <c r="I224" i="2"/>
  <c r="G214" i="2"/>
  <c r="L214" i="2" s="1"/>
  <c r="D79" i="2"/>
  <c r="I250" i="2"/>
  <c r="E269" i="2"/>
  <c r="E229" i="2"/>
  <c r="B175" i="2"/>
  <c r="G66" i="2"/>
  <c r="F486" i="2"/>
  <c r="O486" i="2" s="1"/>
  <c r="E369" i="2"/>
  <c r="G382" i="2"/>
  <c r="F305" i="2"/>
  <c r="O305" i="2" s="1"/>
  <c r="F622" i="2"/>
  <c r="O622" i="2" s="1"/>
  <c r="G336" i="2"/>
  <c r="C353" i="2"/>
  <c r="J591" i="2"/>
  <c r="B444" i="2"/>
  <c r="F568" i="2"/>
  <c r="O568" i="2" s="1"/>
  <c r="C84" i="2"/>
  <c r="C91" i="2"/>
  <c r="I88" i="2"/>
  <c r="F390" i="2"/>
  <c r="O390" i="2" s="1"/>
  <c r="J170" i="2"/>
  <c r="D201" i="2"/>
  <c r="J152" i="2"/>
  <c r="I310" i="2"/>
  <c r="G600" i="2"/>
  <c r="I307" i="2"/>
  <c r="K372" i="2"/>
  <c r="E576" i="2"/>
  <c r="F426" i="2"/>
  <c r="O426" i="2" s="1"/>
  <c r="C565" i="2"/>
  <c r="J611" i="2"/>
  <c r="F84" i="2"/>
  <c r="O84" i="2" s="1"/>
  <c r="G448" i="2"/>
  <c r="L448" i="2" s="1"/>
  <c r="B392" i="2"/>
  <c r="I265" i="2"/>
  <c r="C499" i="2"/>
  <c r="D484" i="2"/>
  <c r="K304" i="2"/>
  <c r="E76" i="2"/>
  <c r="F142" i="2"/>
  <c r="O142" i="2" s="1"/>
  <c r="G623" i="2"/>
  <c r="C520" i="2"/>
  <c r="B368" i="2"/>
  <c r="B365" i="2"/>
  <c r="J549" i="2"/>
  <c r="D588" i="2"/>
  <c r="B528" i="2"/>
  <c r="J450" i="2"/>
  <c r="C536" i="2"/>
  <c r="J381" i="2"/>
  <c r="B479" i="2"/>
  <c r="G459" i="2"/>
  <c r="L459" i="2" s="1"/>
  <c r="F536" i="2"/>
  <c r="O536" i="2" s="1"/>
  <c r="E495" i="2"/>
  <c r="K436" i="2"/>
  <c r="G378" i="2"/>
  <c r="L378" i="2" s="1"/>
  <c r="G449" i="2"/>
  <c r="G462" i="2"/>
  <c r="B450" i="2"/>
  <c r="C56" i="2"/>
  <c r="I509" i="2"/>
  <c r="C433" i="2"/>
  <c r="E244" i="2"/>
  <c r="F207" i="2"/>
  <c r="O207" i="2" s="1"/>
  <c r="D164" i="2"/>
  <c r="D229" i="2"/>
  <c r="K199" i="2"/>
  <c r="J100" i="2"/>
  <c r="I67" i="2"/>
  <c r="I269" i="2"/>
  <c r="D514" i="2"/>
  <c r="C575" i="2"/>
  <c r="D255" i="2"/>
  <c r="C592" i="2"/>
  <c r="K447" i="2"/>
  <c r="I429" i="2"/>
  <c r="C434" i="2"/>
  <c r="B63" i="2"/>
  <c r="K38" i="2"/>
  <c r="J270" i="2"/>
  <c r="F272" i="2"/>
  <c r="O272" i="2" s="1"/>
  <c r="B153" i="2"/>
  <c r="F149" i="2"/>
  <c r="O149" i="2" s="1"/>
  <c r="D198" i="2"/>
  <c r="K261" i="2"/>
  <c r="E116" i="2"/>
  <c r="E629" i="2"/>
  <c r="E526" i="2"/>
  <c r="I556" i="2"/>
  <c r="I497" i="2"/>
  <c r="G291" i="2"/>
  <c r="L291" i="2" s="1"/>
  <c r="K181" i="2"/>
  <c r="G512" i="2"/>
  <c r="C522" i="2"/>
  <c r="B310" i="2"/>
  <c r="E265" i="2"/>
  <c r="G160" i="2"/>
  <c r="F61" i="2"/>
  <c r="O61" i="2" s="1"/>
  <c r="G105" i="2"/>
  <c r="G202" i="2"/>
  <c r="B436" i="2"/>
  <c r="D424" i="2"/>
  <c r="F252" i="2"/>
  <c r="O252" i="2" s="1"/>
  <c r="B511" i="2"/>
  <c r="D556" i="2"/>
  <c r="K333" i="2"/>
  <c r="D571" i="2"/>
  <c r="F478" i="2"/>
  <c r="O478" i="2" s="1"/>
  <c r="K328" i="2"/>
  <c r="F496" i="2"/>
  <c r="O496" i="2" s="1"/>
  <c r="I347" i="2"/>
  <c r="G520" i="2"/>
  <c r="J515" i="2"/>
  <c r="C324" i="2"/>
  <c r="E558" i="2"/>
  <c r="K563" i="2"/>
  <c r="B76" i="2"/>
  <c r="G321" i="2"/>
  <c r="D461" i="2"/>
  <c r="C221" i="2"/>
  <c r="F55" i="2"/>
  <c r="O55" i="2" s="1"/>
  <c r="D240" i="2"/>
  <c r="E415" i="2"/>
  <c r="F386" i="2"/>
  <c r="O386" i="2" s="1"/>
  <c r="K275" i="2"/>
  <c r="C233" i="2"/>
  <c r="E177" i="2"/>
  <c r="K509" i="2"/>
  <c r="C493" i="2"/>
  <c r="K592" i="2"/>
  <c r="I463" i="2"/>
  <c r="D591" i="2"/>
  <c r="C507" i="2"/>
  <c r="K109" i="2"/>
  <c r="G566" i="2"/>
  <c r="F396" i="2"/>
  <c r="O396" i="2" s="1"/>
  <c r="F219" i="2"/>
  <c r="O219" i="2" s="1"/>
  <c r="K165" i="2"/>
  <c r="J394" i="2"/>
  <c r="G374" i="2"/>
  <c r="E220" i="2"/>
  <c r="D536" i="2"/>
  <c r="B259" i="2"/>
  <c r="F155" i="2"/>
  <c r="O155" i="2" s="1"/>
  <c r="K254" i="2"/>
  <c r="J547" i="2"/>
  <c r="D399" i="2"/>
  <c r="I517" i="2"/>
  <c r="D512" i="2"/>
  <c r="J468" i="2"/>
  <c r="F620" i="2"/>
  <c r="O620" i="2" s="1"/>
  <c r="E606" i="2"/>
  <c r="J245" i="2"/>
  <c r="B247" i="2"/>
  <c r="B192" i="2"/>
  <c r="F616" i="2"/>
  <c r="O616" i="2" s="1"/>
  <c r="B62" i="2"/>
  <c r="G491" i="2"/>
  <c r="D575" i="2"/>
  <c r="E487" i="2"/>
  <c r="E520" i="2"/>
  <c r="E568" i="2"/>
  <c r="E534" i="2"/>
  <c r="I611" i="2"/>
  <c r="D154" i="2"/>
  <c r="I467" i="2"/>
  <c r="I587" i="2"/>
  <c r="I547" i="2"/>
  <c r="G471" i="2"/>
  <c r="G593" i="2"/>
  <c r="I552" i="2"/>
  <c r="E330" i="2"/>
  <c r="F582" i="2"/>
  <c r="O582" i="2" s="1"/>
  <c r="C364" i="2"/>
  <c r="E593" i="2"/>
  <c r="C315" i="2"/>
  <c r="B476" i="2"/>
  <c r="G319" i="2"/>
  <c r="G217" i="2"/>
  <c r="I151" i="2"/>
  <c r="C71" i="2"/>
  <c r="B223" i="2"/>
  <c r="J239" i="2"/>
  <c r="K19" i="2"/>
  <c r="I283" i="2"/>
  <c r="D341" i="2"/>
  <c r="J192" i="2"/>
  <c r="G119" i="2"/>
  <c r="C505" i="2"/>
  <c r="D227" i="2"/>
  <c r="C546" i="2"/>
  <c r="B198" i="2"/>
  <c r="D112" i="2"/>
  <c r="K45" i="2"/>
  <c r="E463" i="2"/>
  <c r="E164" i="2"/>
  <c r="J335" i="2"/>
  <c r="E335" i="2"/>
  <c r="J510" i="2"/>
  <c r="E238" i="2"/>
  <c r="G103" i="2"/>
  <c r="L103" i="2" s="1"/>
  <c r="F113" i="2"/>
  <c r="O113" i="2" s="1"/>
  <c r="B54" i="2"/>
  <c r="I277" i="2"/>
  <c r="D627" i="2"/>
  <c r="E460" i="2"/>
  <c r="B364" i="2"/>
  <c r="D530" i="2"/>
  <c r="J478" i="2"/>
  <c r="G83" i="2"/>
  <c r="L83" i="2" s="1"/>
  <c r="E209" i="2"/>
  <c r="I212" i="2"/>
  <c r="I133" i="2"/>
  <c r="I45" i="2"/>
  <c r="J370" i="2"/>
  <c r="G90" i="2"/>
  <c r="E214" i="2"/>
  <c r="F302" i="2"/>
  <c r="O302" i="2" s="1"/>
  <c r="K108" i="2"/>
  <c r="K123" i="2"/>
  <c r="I384" i="2"/>
  <c r="B452" i="2"/>
  <c r="E182" i="2"/>
  <c r="J200" i="2"/>
  <c r="K236" i="2"/>
  <c r="C116" i="2"/>
  <c r="I597" i="2"/>
  <c r="F137" i="2"/>
  <c r="O137" i="2" s="1"/>
  <c r="J432" i="2"/>
  <c r="E413" i="2"/>
  <c r="K448" i="2"/>
  <c r="E242" i="2"/>
  <c r="C412" i="2"/>
  <c r="G453" i="2"/>
  <c r="F495" i="2"/>
  <c r="O495" i="2" s="1"/>
  <c r="C587" i="2"/>
  <c r="J344" i="2"/>
  <c r="J525" i="2"/>
  <c r="D495" i="2"/>
  <c r="I331" i="2"/>
  <c r="C518" i="2"/>
  <c r="G330" i="2"/>
  <c r="I494" i="2"/>
  <c r="F317" i="2"/>
  <c r="O317" i="2" s="1"/>
  <c r="K446" i="2"/>
  <c r="E75" i="2"/>
  <c r="K92" i="2"/>
  <c r="C365" i="2"/>
  <c r="E319" i="2"/>
  <c r="B366" i="2"/>
  <c r="C544" i="2"/>
  <c r="K600" i="2"/>
  <c r="D298" i="2"/>
  <c r="I623" i="2"/>
  <c r="E565" i="2"/>
  <c r="E580" i="2"/>
  <c r="F369" i="2"/>
  <c r="O369" i="2" s="1"/>
  <c r="J463" i="2"/>
  <c r="D613" i="2"/>
  <c r="F153" i="2"/>
  <c r="O153" i="2" s="1"/>
  <c r="I351" i="2"/>
  <c r="G531" i="2"/>
  <c r="G495" i="2"/>
  <c r="J414" i="2"/>
  <c r="J95" i="2"/>
  <c r="I70" i="2"/>
  <c r="G136" i="2"/>
  <c r="L136" i="2" s="1"/>
  <c r="I436" i="2"/>
  <c r="K201" i="2"/>
  <c r="I608" i="2"/>
  <c r="C260" i="2"/>
  <c r="E54" i="2"/>
  <c r="E458" i="2"/>
  <c r="J548" i="2"/>
  <c r="J417" i="2"/>
  <c r="I507" i="2"/>
  <c r="J203" i="2"/>
  <c r="G320" i="2"/>
  <c r="B552" i="2"/>
  <c r="K159" i="2"/>
  <c r="J398" i="2"/>
  <c r="E252" i="2"/>
  <c r="E428" i="2"/>
  <c r="F600" i="2"/>
  <c r="O600" i="2" s="1"/>
  <c r="I498" i="2"/>
  <c r="I618" i="2"/>
  <c r="K625" i="2"/>
  <c r="D328" i="2"/>
  <c r="I381" i="2"/>
  <c r="J415" i="2"/>
  <c r="B463" i="2"/>
  <c r="D501" i="2"/>
  <c r="D367" i="2"/>
  <c r="E426" i="2"/>
  <c r="K532" i="2"/>
  <c r="K569" i="2"/>
  <c r="J184" i="2"/>
  <c r="D587" i="2"/>
  <c r="B96" i="2"/>
  <c r="D81" i="2"/>
  <c r="B423" i="2"/>
  <c r="J606" i="2"/>
  <c r="B529" i="2"/>
  <c r="I37" i="2"/>
  <c r="F407" i="2"/>
  <c r="O407" i="2" s="1"/>
  <c r="E560" i="2"/>
  <c r="K497" i="2"/>
  <c r="J615" i="2"/>
  <c r="B420" i="2"/>
  <c r="D508" i="2"/>
  <c r="C418" i="2"/>
  <c r="C572" i="2"/>
  <c r="I213" i="2"/>
  <c r="K473" i="2"/>
  <c r="D474" i="2"/>
  <c r="K375" i="2"/>
  <c r="E77" i="2"/>
  <c r="D77" i="2"/>
  <c r="I130" i="2"/>
  <c r="B384" i="2"/>
  <c r="F480" i="2"/>
  <c r="O480" i="2" s="1"/>
  <c r="F348" i="2"/>
  <c r="O348" i="2" s="1"/>
  <c r="G540" i="2"/>
  <c r="B416" i="2"/>
  <c r="F629" i="2"/>
  <c r="O629" i="2" s="1"/>
  <c r="F608" i="2"/>
  <c r="O608" i="2" s="1"/>
  <c r="G621" i="2"/>
  <c r="F580" i="2"/>
  <c r="O580" i="2" s="1"/>
  <c r="G458" i="2"/>
  <c r="E621" i="2"/>
  <c r="E547" i="2"/>
  <c r="D228" i="2"/>
  <c r="C501" i="2"/>
  <c r="G529" i="2"/>
  <c r="D76" i="2"/>
  <c r="D545" i="2"/>
  <c r="K525" i="2"/>
  <c r="K519" i="2"/>
  <c r="C224" i="2"/>
  <c r="K93" i="2"/>
  <c r="I453" i="2"/>
  <c r="C490" i="2"/>
  <c r="J53" i="2"/>
  <c r="G73" i="2"/>
  <c r="L73" i="2" s="1"/>
  <c r="G519" i="2"/>
  <c r="C564" i="2"/>
  <c r="D357" i="2"/>
  <c r="G245" i="2"/>
  <c r="F528" i="2"/>
  <c r="O528" i="2" s="1"/>
  <c r="J318" i="2"/>
  <c r="E457" i="2"/>
  <c r="B560" i="2"/>
  <c r="F484" i="2"/>
  <c r="O484" i="2" s="1"/>
  <c r="C358" i="2"/>
  <c r="E365" i="2"/>
  <c r="G387" i="2"/>
  <c r="L387" i="2" s="1"/>
  <c r="K90" i="2"/>
  <c r="D110" i="2"/>
  <c r="E506" i="2"/>
  <c r="E483" i="2"/>
  <c r="F399" i="2"/>
  <c r="O399" i="2" s="1"/>
  <c r="K413" i="2"/>
  <c r="J608" i="2"/>
  <c r="F310" i="2"/>
  <c r="O310" i="2" s="1"/>
  <c r="G255" i="2"/>
  <c r="C478" i="2"/>
  <c r="K341" i="2"/>
  <c r="K607" i="2"/>
  <c r="F547" i="2"/>
  <c r="O547" i="2" s="1"/>
  <c r="E63" i="2"/>
  <c r="D409" i="2"/>
  <c r="K556" i="2"/>
  <c r="K423" i="2"/>
  <c r="F581" i="2"/>
  <c r="O581" i="2" s="1"/>
  <c r="F368" i="2"/>
  <c r="O368" i="2" s="1"/>
  <c r="B154" i="2"/>
  <c r="F430" i="2"/>
  <c r="O430" i="2" s="1"/>
  <c r="J473" i="2"/>
  <c r="I449" i="2"/>
  <c r="G117" i="2"/>
  <c r="C131" i="2"/>
  <c r="C489" i="2"/>
  <c r="J232" i="2"/>
  <c r="F175" i="2"/>
  <c r="O175" i="2" s="1"/>
  <c r="E503" i="2"/>
  <c r="D481" i="2"/>
  <c r="C152" i="2"/>
  <c r="G423" i="2"/>
  <c r="I561" i="2"/>
  <c r="K620" i="2"/>
  <c r="F106" i="2"/>
  <c r="O106" i="2" s="1"/>
  <c r="C372" i="2"/>
  <c r="J299" i="2"/>
  <c r="J187" i="2"/>
  <c r="G43" i="2"/>
  <c r="L43" i="2" s="1"/>
  <c r="D551" i="2"/>
  <c r="J363" i="2"/>
  <c r="I557" i="2"/>
  <c r="J276" i="2"/>
  <c r="D528" i="2"/>
  <c r="K410" i="2"/>
  <c r="F276" i="2"/>
  <c r="O276" i="2" s="1"/>
  <c r="K340" i="2"/>
  <c r="B542" i="2"/>
  <c r="B148" i="2"/>
  <c r="I180" i="2"/>
  <c r="B442" i="2"/>
  <c r="E210" i="2"/>
  <c r="K359" i="2"/>
  <c r="E392" i="2"/>
  <c r="E448" i="2"/>
  <c r="J338" i="2"/>
  <c r="E336" i="2"/>
  <c r="I194" i="2"/>
  <c r="E342" i="2"/>
  <c r="B77" i="2"/>
  <c r="D542" i="2"/>
  <c r="E134" i="2"/>
  <c r="E582" i="2"/>
  <c r="B218" i="2"/>
  <c r="D175" i="2"/>
  <c r="F190" i="2"/>
  <c r="O190" i="2" s="1"/>
  <c r="E527" i="2"/>
  <c r="C574" i="2"/>
  <c r="E206" i="2"/>
  <c r="G556" i="2"/>
  <c r="F434" i="2"/>
  <c r="O434" i="2" s="1"/>
  <c r="F489" i="2"/>
  <c r="O489" i="2" s="1"/>
  <c r="D59" i="2"/>
  <c r="J366" i="2"/>
  <c r="C441" i="2"/>
  <c r="B193" i="2"/>
  <c r="G536" i="2"/>
  <c r="L536" i="2" s="1"/>
  <c r="G179" i="2"/>
  <c r="I378" i="2"/>
  <c r="D505" i="2"/>
  <c r="C597" i="2"/>
  <c r="E355" i="2"/>
  <c r="J619" i="2"/>
  <c r="J326" i="2"/>
  <c r="G475" i="2"/>
  <c r="L475" i="2" s="1"/>
  <c r="C624" i="2"/>
  <c r="G565" i="2"/>
  <c r="E146" i="2"/>
  <c r="E262" i="2"/>
  <c r="I431" i="2"/>
  <c r="J493" i="2"/>
  <c r="G362" i="2"/>
  <c r="F408" i="2"/>
  <c r="O408" i="2" s="1"/>
  <c r="B396" i="2"/>
  <c r="E523" i="2"/>
  <c r="G444" i="2"/>
  <c r="L444" i="2" s="1"/>
  <c r="B441" i="2"/>
  <c r="D585" i="2"/>
  <c r="F627" i="2"/>
  <c r="O627" i="2" s="1"/>
  <c r="F588" i="2"/>
  <c r="O588" i="2" s="1"/>
  <c r="B151" i="2"/>
  <c r="E544" i="2"/>
  <c r="F397" i="2"/>
  <c r="O397" i="2" s="1"/>
  <c r="I376" i="2"/>
  <c r="C601" i="2"/>
  <c r="F340" i="2"/>
  <c r="O340" i="2" s="1"/>
  <c r="B437" i="2"/>
  <c r="G358" i="2"/>
  <c r="J319" i="2"/>
  <c r="J334" i="2"/>
  <c r="E339" i="2"/>
  <c r="F617" i="2"/>
  <c r="O617" i="2" s="1"/>
  <c r="I388" i="2"/>
  <c r="C486" i="2"/>
  <c r="J117" i="2"/>
  <c r="D439" i="2"/>
  <c r="B88" i="2"/>
  <c r="J579" i="2"/>
  <c r="C602" i="2"/>
  <c r="C327" i="2"/>
  <c r="C427" i="2"/>
  <c r="I484" i="2"/>
  <c r="E401" i="2"/>
  <c r="B122" i="2"/>
  <c r="F431" i="2"/>
  <c r="O431" i="2" s="1"/>
  <c r="C367" i="2"/>
  <c r="F566" i="2"/>
  <c r="O566" i="2" s="1"/>
  <c r="J492" i="2"/>
  <c r="K405" i="2"/>
  <c r="J568" i="2"/>
  <c r="B138" i="2"/>
  <c r="D323" i="2"/>
  <c r="C611" i="2"/>
  <c r="K484" i="2"/>
  <c r="B349" i="2"/>
  <c r="J330" i="2"/>
  <c r="D472" i="2"/>
  <c r="C397" i="2"/>
  <c r="K398" i="2"/>
  <c r="B470" i="2"/>
  <c r="E239" i="2"/>
  <c r="J72" i="2"/>
  <c r="E378" i="2"/>
  <c r="K619" i="2"/>
  <c r="E491" i="2"/>
  <c r="D373" i="2"/>
  <c r="E205" i="2"/>
  <c r="C326" i="2"/>
  <c r="K540" i="2"/>
  <c r="K546" i="2"/>
  <c r="I508" i="2"/>
  <c r="J604" i="2"/>
  <c r="F192" i="2"/>
  <c r="O192" i="2" s="1"/>
  <c r="K360" i="2"/>
  <c r="C347" i="2"/>
  <c r="C593" i="2"/>
  <c r="F322" i="2"/>
  <c r="O322" i="2" s="1"/>
  <c r="F590" i="2"/>
  <c r="O590" i="2" s="1"/>
  <c r="F523" i="2"/>
  <c r="O523" i="2" s="1"/>
  <c r="K404" i="2"/>
  <c r="I328" i="2"/>
  <c r="E140" i="2"/>
  <c r="F548" i="2"/>
  <c r="O548" i="2" s="1"/>
  <c r="F471" i="2"/>
  <c r="O471" i="2" s="1"/>
  <c r="C586" i="2"/>
  <c r="D385" i="2"/>
  <c r="D599" i="2"/>
  <c r="C599" i="2"/>
  <c r="K362" i="2"/>
  <c r="F53" i="2"/>
  <c r="O53" i="2" s="1"/>
  <c r="J369" i="2"/>
  <c r="E596" i="2"/>
  <c r="C417" i="2"/>
  <c r="C541" i="2"/>
  <c r="E408" i="2"/>
  <c r="E456" i="2"/>
  <c r="G279" i="2"/>
  <c r="B555" i="2"/>
  <c r="G524" i="2"/>
  <c r="L524" i="2" s="1"/>
  <c r="B47" i="2"/>
  <c r="F130" i="2"/>
  <c r="O130" i="2" s="1"/>
  <c r="C57" i="2"/>
  <c r="J198" i="2"/>
  <c r="K139" i="2"/>
  <c r="F236" i="2"/>
  <c r="O236" i="2" s="1"/>
  <c r="C55" i="2"/>
  <c r="C469" i="2"/>
  <c r="I550" i="2"/>
  <c r="C463" i="2"/>
  <c r="D347" i="2"/>
  <c r="E281" i="2"/>
  <c r="K102" i="2"/>
  <c r="D281" i="2"/>
  <c r="C180" i="2"/>
  <c r="G327" i="2"/>
  <c r="J523" i="2"/>
  <c r="C404" i="2"/>
  <c r="F424" i="2"/>
  <c r="O424" i="2" s="1"/>
  <c r="K583" i="2"/>
  <c r="C50" i="2"/>
  <c r="F494" i="2"/>
  <c r="O494" i="2" s="1"/>
  <c r="F296" i="2"/>
  <c r="O296" i="2" s="1"/>
  <c r="G501" i="2"/>
  <c r="E343" i="2"/>
  <c r="D626" i="2"/>
  <c r="I499" i="2"/>
  <c r="C411" i="2"/>
  <c r="C500" i="2"/>
  <c r="D448" i="2"/>
  <c r="G549" i="2"/>
  <c r="K521" i="2"/>
  <c r="G249" i="2"/>
  <c r="F519" i="2"/>
  <c r="O519" i="2" s="1"/>
  <c r="F57" i="2"/>
  <c r="O57" i="2" s="1"/>
  <c r="J150" i="2"/>
  <c r="I325" i="2"/>
  <c r="G375" i="2"/>
  <c r="D202" i="2"/>
  <c r="C118" i="2"/>
  <c r="G543" i="2"/>
  <c r="E240" i="2"/>
  <c r="J131" i="2"/>
  <c r="E68" i="2"/>
  <c r="C328" i="2"/>
  <c r="D581" i="2"/>
  <c r="C80" i="2"/>
  <c r="B107" i="2"/>
  <c r="E120" i="2"/>
  <c r="I72" i="2"/>
  <c r="G154" i="2"/>
  <c r="K420" i="2"/>
  <c r="K331" i="2"/>
  <c r="B617" i="2"/>
  <c r="F470" i="2"/>
  <c r="O470" i="2" s="1"/>
  <c r="B522" i="2"/>
  <c r="C440" i="2"/>
  <c r="C538" i="2"/>
  <c r="F466" i="2"/>
  <c r="O466" i="2" s="1"/>
  <c r="D609" i="2"/>
  <c r="F370" i="2"/>
  <c r="O370" i="2" s="1"/>
  <c r="J308" i="2"/>
  <c r="B543" i="2"/>
  <c r="C121" i="2"/>
  <c r="I139" i="2"/>
  <c r="G608" i="2"/>
  <c r="C577" i="2"/>
  <c r="F469" i="2"/>
  <c r="O469" i="2" s="1"/>
  <c r="I482" i="2"/>
  <c r="G138" i="2"/>
  <c r="I137" i="2"/>
  <c r="K228" i="2"/>
  <c r="D85" i="2"/>
  <c r="D390" i="2"/>
  <c r="G484" i="2"/>
  <c r="C415" i="2"/>
  <c r="G400" i="2"/>
  <c r="C51" i="2"/>
  <c r="C249" i="2"/>
  <c r="B82" i="2"/>
  <c r="K494" i="2"/>
  <c r="D333" i="2"/>
  <c r="C567" i="2"/>
  <c r="C543" i="2"/>
  <c r="F474" i="2"/>
  <c r="O474" i="2" s="1"/>
  <c r="E599" i="2"/>
  <c r="G355" i="2"/>
  <c r="L355" i="2" s="1"/>
  <c r="F383" i="2"/>
  <c r="O383" i="2" s="1"/>
  <c r="J578" i="2"/>
  <c r="C112" i="2"/>
  <c r="K152" i="2"/>
  <c r="B119" i="2"/>
  <c r="E412" i="2"/>
  <c r="G280" i="2"/>
  <c r="L280" i="2" s="1"/>
  <c r="I129" i="2"/>
  <c r="C245" i="2"/>
  <c r="C38" i="2"/>
  <c r="J477" i="2"/>
  <c r="G332" i="2"/>
  <c r="J386" i="2"/>
  <c r="J598" i="2"/>
  <c r="F345" i="2"/>
  <c r="O345" i="2" s="1"/>
  <c r="J566" i="2"/>
  <c r="F586" i="2"/>
  <c r="O586" i="2" s="1"/>
  <c r="C179" i="2"/>
  <c r="J399" i="2"/>
  <c r="J229" i="2"/>
  <c r="I211" i="2"/>
  <c r="I109" i="2"/>
  <c r="J40" i="2"/>
  <c r="G251" i="2"/>
  <c r="E374" i="2"/>
  <c r="I394" i="2"/>
  <c r="K456" i="2"/>
  <c r="D319" i="2"/>
  <c r="C72" i="2"/>
  <c r="F530" i="2"/>
  <c r="O530" i="2" s="1"/>
  <c r="K136" i="2"/>
  <c r="F287" i="2"/>
  <c r="O287" i="2" s="1"/>
  <c r="J103" i="2"/>
  <c r="C89" i="2"/>
  <c r="I252" i="2"/>
  <c r="F573" i="2"/>
  <c r="O573" i="2" s="1"/>
  <c r="G146" i="2"/>
  <c r="E230" i="2"/>
  <c r="C386" i="2"/>
  <c r="C458" i="2"/>
  <c r="C529" i="2"/>
  <c r="F421" i="2"/>
  <c r="O421" i="2" s="1"/>
  <c r="J307" i="2"/>
  <c r="C614" i="2"/>
  <c r="E480" i="2"/>
  <c r="I315" i="2"/>
  <c r="I585" i="2"/>
  <c r="B540" i="2"/>
  <c r="C58" i="2"/>
  <c r="C317" i="2"/>
  <c r="F161" i="2"/>
  <c r="O161" i="2" s="1"/>
  <c r="C202" i="2"/>
  <c r="G289" i="2"/>
  <c r="F284" i="2"/>
  <c r="O284" i="2" s="1"/>
  <c r="K193" i="2"/>
  <c r="F225" i="2"/>
  <c r="O225" i="2" s="1"/>
  <c r="E352" i="2"/>
  <c r="C413" i="2"/>
  <c r="B312" i="2"/>
  <c r="F398" i="2"/>
  <c r="O398" i="2" s="1"/>
  <c r="E364" i="2"/>
  <c r="G518" i="2"/>
  <c r="C74" i="2"/>
  <c r="C94" i="2"/>
  <c r="B459" i="2"/>
  <c r="B208" i="2"/>
  <c r="I146" i="2"/>
  <c r="K227" i="2"/>
  <c r="F298" i="2"/>
  <c r="O298" i="2" s="1"/>
  <c r="C225" i="2"/>
  <c r="J284" i="2"/>
  <c r="E82" i="2"/>
  <c r="E95" i="2"/>
  <c r="E162" i="2"/>
  <c r="K142" i="2"/>
  <c r="J62" i="2"/>
  <c r="G67" i="2"/>
  <c r="E597" i="2"/>
  <c r="K206" i="2"/>
  <c r="D42" i="2"/>
  <c r="J263" i="2"/>
  <c r="G297" i="2"/>
  <c r="J55" i="2"/>
  <c r="F294" i="2"/>
  <c r="O294" i="2" s="1"/>
  <c r="D519" i="2"/>
  <c r="K64" i="2"/>
  <c r="J202" i="2"/>
  <c r="C274" i="2"/>
  <c r="D111" i="2"/>
  <c r="G301" i="2"/>
  <c r="G290" i="2"/>
  <c r="F95" i="2"/>
  <c r="O95" i="2" s="1"/>
  <c r="K230" i="2"/>
  <c r="J115" i="2"/>
  <c r="K577" i="2"/>
  <c r="K217" i="2"/>
  <c r="E69" i="2"/>
  <c r="F196" i="2"/>
  <c r="O196" i="2" s="1"/>
  <c r="F242" i="2"/>
  <c r="O242" i="2" s="1"/>
  <c r="F144" i="2"/>
  <c r="O144" i="2" s="1"/>
  <c r="F211" i="2"/>
  <c r="O211" i="2" s="1"/>
  <c r="G57" i="2"/>
  <c r="E286" i="2"/>
  <c r="C265" i="2"/>
  <c r="E124" i="2"/>
  <c r="G140" i="2"/>
  <c r="L140" i="2" s="1"/>
  <c r="D45" i="2"/>
  <c r="F91" i="2"/>
  <c r="O91" i="2" s="1"/>
  <c r="D577" i="2"/>
  <c r="C483" i="2"/>
  <c r="J154" i="2"/>
  <c r="C295" i="2"/>
  <c r="C211" i="2"/>
  <c r="G169" i="2"/>
  <c r="K173" i="2"/>
  <c r="C193" i="2"/>
  <c r="C176" i="2"/>
  <c r="G514" i="2"/>
  <c r="F97" i="2"/>
  <c r="O97" i="2" s="1"/>
  <c r="K602" i="2"/>
  <c r="C170" i="2"/>
  <c r="I526" i="2"/>
  <c r="C626" i="2"/>
  <c r="D510" i="2"/>
  <c r="B399" i="2"/>
  <c r="K376" i="2"/>
  <c r="J400" i="2"/>
  <c r="C290" i="2"/>
  <c r="I335" i="2"/>
  <c r="F56" i="2"/>
  <c r="O56" i="2" s="1"/>
  <c r="G288" i="2"/>
  <c r="B86" i="2"/>
  <c r="J246" i="2"/>
  <c r="B150" i="2"/>
  <c r="G274" i="2"/>
  <c r="K380" i="2"/>
  <c r="J196" i="2"/>
  <c r="D250" i="2"/>
  <c r="E170" i="2"/>
  <c r="B114" i="2"/>
  <c r="B296" i="2"/>
  <c r="B100" i="2"/>
  <c r="K132" i="2"/>
  <c r="F454" i="2"/>
  <c r="O454" i="2" s="1"/>
  <c r="F246" i="2"/>
  <c r="O246" i="2" s="1"/>
  <c r="I105" i="2"/>
  <c r="D280" i="2"/>
  <c r="E97" i="2"/>
  <c r="J279" i="2"/>
  <c r="I614" i="2"/>
  <c r="D43" i="2"/>
  <c r="B123" i="2"/>
  <c r="E191" i="2"/>
  <c r="B214" i="2"/>
  <c r="B180" i="2"/>
  <c r="D243" i="2"/>
  <c r="K300" i="2"/>
  <c r="K474" i="2"/>
  <c r="B302" i="2"/>
  <c r="F186" i="2"/>
  <c r="O186" i="2" s="1"/>
  <c r="K286" i="2"/>
  <c r="D249" i="2"/>
  <c r="K37" i="2"/>
  <c r="F46" i="2"/>
  <c r="O46" i="2" s="1"/>
  <c r="B136" i="2"/>
  <c r="C61" i="2"/>
  <c r="D305" i="2"/>
  <c r="G68" i="2"/>
  <c r="G135" i="2"/>
  <c r="G261" i="2"/>
  <c r="D178" i="2"/>
  <c r="F135" i="2"/>
  <c r="O135" i="2" s="1"/>
  <c r="B217" i="2"/>
  <c r="E241" i="2"/>
  <c r="B229" i="2"/>
  <c r="I444" i="2"/>
  <c r="E449" i="2"/>
  <c r="D374" i="2"/>
  <c r="G394" i="2"/>
  <c r="D534" i="2"/>
  <c r="K623" i="2"/>
  <c r="F213" i="2"/>
  <c r="O213" i="2" s="1"/>
  <c r="E129" i="2"/>
  <c r="K238" i="2"/>
  <c r="C267" i="2"/>
  <c r="G95" i="2"/>
  <c r="L95" i="2" s="1"/>
  <c r="B118" i="2"/>
  <c r="G266" i="2"/>
  <c r="C297" i="2"/>
  <c r="I202" i="2"/>
  <c r="C266" i="2"/>
  <c r="E396" i="2"/>
  <c r="B111" i="2"/>
  <c r="J54" i="2"/>
  <c r="F256" i="2"/>
  <c r="O256" i="2" s="1"/>
  <c r="J293" i="2"/>
  <c r="K74" i="2"/>
  <c r="G192" i="2"/>
  <c r="F160" i="2"/>
  <c r="O160" i="2" s="1"/>
  <c r="K247" i="2"/>
  <c r="D134" i="2"/>
  <c r="G405" i="2"/>
  <c r="L405" i="2" s="1"/>
  <c r="J149" i="2"/>
  <c r="G34" i="2"/>
  <c r="B196" i="2"/>
  <c r="J535" i="2"/>
  <c r="I80" i="2"/>
  <c r="I42" i="2"/>
  <c r="B137" i="2"/>
  <c r="G97" i="2"/>
  <c r="F234" i="2"/>
  <c r="O234" i="2" s="1"/>
  <c r="D89" i="2"/>
  <c r="G150" i="2"/>
  <c r="I439" i="2"/>
  <c r="D95" i="2"/>
  <c r="I91" i="2"/>
  <c r="I340" i="2"/>
  <c r="D285" i="2"/>
  <c r="G174" i="2"/>
  <c r="I569" i="2"/>
  <c r="C282" i="2"/>
  <c r="F165" i="2"/>
  <c r="O165" i="2" s="1"/>
  <c r="E290" i="2"/>
  <c r="G197" i="2"/>
  <c r="E233" i="2"/>
  <c r="F116" i="2"/>
  <c r="O116" i="2" s="1"/>
  <c r="D274" i="2"/>
  <c r="K277" i="2"/>
  <c r="K192" i="2"/>
  <c r="G257" i="2"/>
  <c r="B369" i="2"/>
  <c r="K118" i="2"/>
  <c r="K140" i="2"/>
  <c r="E237" i="2"/>
  <c r="F204" i="2"/>
  <c r="O204" i="2" s="1"/>
  <c r="B362" i="2"/>
  <c r="F540" i="2"/>
  <c r="O540" i="2" s="1"/>
  <c r="K588" i="2"/>
  <c r="B597" i="2"/>
  <c r="C106" i="2"/>
  <c r="C82" i="2"/>
  <c r="D106" i="2"/>
  <c r="G79" i="2"/>
  <c r="L79" i="2" s="1"/>
  <c r="I264" i="2"/>
  <c r="J287" i="2"/>
  <c r="D86" i="2"/>
  <c r="I204" i="2"/>
  <c r="D146" i="2"/>
  <c r="D135" i="2"/>
  <c r="D200" i="2"/>
  <c r="F71" i="2"/>
  <c r="O71" i="2" s="1"/>
  <c r="J275" i="2"/>
  <c r="K255" i="2"/>
  <c r="B281" i="2"/>
  <c r="J234" i="2"/>
  <c r="K241" i="2"/>
  <c r="K264" i="2"/>
  <c r="G546" i="2"/>
  <c r="F150" i="2"/>
  <c r="O150" i="2" s="1"/>
  <c r="J243" i="2"/>
  <c r="F92" i="2"/>
  <c r="O92" i="2" s="1"/>
  <c r="I47" i="2"/>
  <c r="D308" i="2"/>
  <c r="D265" i="2"/>
  <c r="B284" i="2"/>
  <c r="I303" i="2"/>
  <c r="F122" i="2"/>
  <c r="O122" i="2" s="1"/>
  <c r="I61" i="2"/>
  <c r="I197" i="2"/>
  <c r="G553" i="2"/>
  <c r="J181" i="2"/>
  <c r="J127" i="2"/>
  <c r="G58" i="2"/>
  <c r="L58" i="2" s="1"/>
  <c r="B224" i="2"/>
  <c r="K266" i="2"/>
  <c r="J66" i="2"/>
  <c r="F602" i="2"/>
  <c r="O602" i="2" s="1"/>
  <c r="F68" i="2"/>
  <c r="O68" i="2" s="1"/>
  <c r="E381" i="2"/>
  <c r="E119" i="2"/>
  <c r="K203" i="2"/>
  <c r="G45" i="2"/>
  <c r="E133" i="2"/>
  <c r="C313" i="2"/>
  <c r="K303" i="2"/>
  <c r="I104" i="2"/>
  <c r="I182" i="2"/>
  <c r="G62" i="2"/>
  <c r="I141" i="2"/>
  <c r="J158" i="2"/>
  <c r="F307" i="2"/>
  <c r="O307" i="2" s="1"/>
  <c r="K444" i="2"/>
  <c r="J33" i="2"/>
  <c r="C259" i="2"/>
  <c r="I357" i="2"/>
  <c r="I300" i="2"/>
  <c r="F587" i="2"/>
  <c r="O587" i="2" s="1"/>
  <c r="I605" i="2"/>
  <c r="E70" i="2"/>
  <c r="I66" i="2"/>
  <c r="I143" i="2"/>
  <c r="I53" i="2"/>
  <c r="F597" i="2"/>
  <c r="O597" i="2" s="1"/>
  <c r="F45" i="2"/>
  <c r="O45" i="2" s="1"/>
  <c r="D41" i="2"/>
  <c r="I229" i="2"/>
  <c r="G627" i="2"/>
  <c r="D94" i="2"/>
  <c r="F318" i="2"/>
  <c r="O318" i="2" s="1"/>
  <c r="C590" i="2"/>
  <c r="G184" i="2"/>
  <c r="C184" i="2"/>
  <c r="I79" i="2"/>
  <c r="J185" i="2"/>
  <c r="B252" i="2"/>
  <c r="D251" i="2"/>
  <c r="E96" i="2"/>
  <c r="I243" i="2"/>
  <c r="B168" i="2"/>
  <c r="G227" i="2"/>
  <c r="B341" i="2"/>
  <c r="J104" i="2"/>
  <c r="I551" i="2"/>
  <c r="I588" i="2"/>
  <c r="C325" i="2"/>
  <c r="D312" i="2"/>
  <c r="J36" i="2"/>
  <c r="K126" i="2"/>
  <c r="J313" i="2"/>
  <c r="D371" i="2"/>
  <c r="K495" i="2"/>
  <c r="B304" i="2"/>
  <c r="F74" i="2"/>
  <c r="O74" i="2" s="1"/>
  <c r="F151" i="2"/>
  <c r="O151" i="2" s="1"/>
  <c r="B332" i="2"/>
  <c r="B544" i="2"/>
  <c r="B561" i="2"/>
  <c r="J623" i="2"/>
  <c r="D460" i="2"/>
  <c r="C203" i="2"/>
  <c r="G269" i="2"/>
  <c r="F612" i="2"/>
  <c r="O612" i="2" s="1"/>
  <c r="K590" i="2"/>
  <c r="B570" i="2"/>
  <c r="G473" i="2"/>
  <c r="L473" i="2" s="1"/>
  <c r="K163" i="2"/>
  <c r="I617" i="2"/>
  <c r="I323" i="2"/>
  <c r="B176" i="2"/>
  <c r="E444" i="2"/>
  <c r="J424" i="2"/>
  <c r="B417" i="2"/>
  <c r="F392" i="2"/>
  <c r="O392" i="2" s="1"/>
  <c r="J376" i="2"/>
  <c r="B578" i="2"/>
  <c r="I566" i="2"/>
  <c r="J555" i="2"/>
  <c r="K593" i="2"/>
  <c r="D396" i="2"/>
  <c r="B440" i="2"/>
  <c r="K327" i="2"/>
  <c r="K390" i="2"/>
  <c r="F43" i="2"/>
  <c r="O43" i="2" s="1"/>
  <c r="K224" i="2"/>
  <c r="G41" i="2"/>
  <c r="K384" i="2"/>
  <c r="C608" i="2"/>
  <c r="B418" i="2"/>
  <c r="G479" i="2"/>
  <c r="L479" i="2" s="1"/>
  <c r="J353" i="2"/>
  <c r="I112" i="2"/>
  <c r="C519" i="2"/>
  <c r="D597" i="2"/>
  <c r="I584" i="2"/>
  <c r="B619" i="2"/>
  <c r="D290" i="2"/>
  <c r="C407" i="2"/>
  <c r="G455" i="2"/>
  <c r="L455" i="2" s="1"/>
  <c r="I495" i="2"/>
  <c r="G488" i="2"/>
  <c r="I549" i="2"/>
  <c r="C513" i="2"/>
  <c r="G406" i="2"/>
  <c r="C345" i="2"/>
  <c r="J426" i="2"/>
  <c r="I582" i="2"/>
  <c r="C398" i="2"/>
  <c r="D320" i="2"/>
  <c r="K553" i="2"/>
  <c r="J469" i="2"/>
  <c r="B331" i="2"/>
  <c r="G189" i="2"/>
  <c r="J420" i="2"/>
  <c r="G559" i="2"/>
  <c r="G454" i="2"/>
  <c r="E454" i="2"/>
  <c r="K57" i="2"/>
  <c r="K582" i="2"/>
  <c r="I353" i="2"/>
  <c r="E425" i="2"/>
  <c r="J574" i="2"/>
  <c r="E411" i="2"/>
  <c r="E370" i="2"/>
  <c r="K523" i="2"/>
  <c r="C319" i="2"/>
  <c r="K465" i="2"/>
  <c r="B400" i="2"/>
  <c r="B294" i="2"/>
  <c r="D475" i="2"/>
  <c r="E436" i="2"/>
  <c r="G502" i="2"/>
  <c r="F371" i="2"/>
  <c r="O371" i="2" s="1"/>
  <c r="I363" i="2"/>
  <c r="I430" i="2"/>
  <c r="B351" i="2"/>
  <c r="F504" i="2"/>
  <c r="O504" i="2" s="1"/>
  <c r="D620" i="2"/>
  <c r="I390" i="2"/>
  <c r="G314" i="2"/>
  <c r="I613" i="2"/>
  <c r="C506" i="2"/>
  <c r="C462" i="2"/>
  <c r="G427" i="2"/>
  <c r="L427" i="2" s="1"/>
  <c r="B566" i="2"/>
  <c r="B534" i="2"/>
  <c r="I513" i="2"/>
  <c r="C363" i="2"/>
  <c r="D455" i="2"/>
  <c r="B340" i="2"/>
  <c r="C533" i="2"/>
  <c r="C451" i="2"/>
  <c r="D188" i="2"/>
  <c r="E561" i="2"/>
  <c r="I375" i="2"/>
  <c r="J461" i="2"/>
  <c r="C595" i="2"/>
  <c r="F353" i="2"/>
  <c r="O353" i="2" s="1"/>
  <c r="J538" i="2"/>
  <c r="I443" i="2"/>
  <c r="I344" i="2"/>
  <c r="G467" i="2"/>
  <c r="K462" i="2"/>
  <c r="K555" i="2"/>
  <c r="E563" i="2"/>
  <c r="B457" i="2"/>
  <c r="J380" i="2"/>
  <c r="J345" i="2"/>
  <c r="J323" i="2"/>
  <c r="I360" i="2"/>
  <c r="J507" i="2"/>
  <c r="I589" i="2"/>
  <c r="D247" i="2"/>
  <c r="I630" i="2"/>
  <c r="F39" i="2"/>
  <c r="O39" i="2" s="1"/>
  <c r="G601" i="2"/>
  <c r="L601" i="2" s="1"/>
  <c r="F542" i="2"/>
  <c r="O542" i="2" s="1"/>
  <c r="G606" i="2"/>
  <c r="L606" i="2" s="1"/>
  <c r="C231" i="2"/>
  <c r="K568" i="2"/>
  <c r="J120" i="2"/>
  <c r="B226" i="2"/>
  <c r="C251" i="2"/>
  <c r="E115" i="2"/>
  <c r="B585" i="2"/>
  <c r="K368" i="2"/>
  <c r="K407" i="2"/>
  <c r="D195" i="2"/>
  <c r="I238" i="2"/>
  <c r="B110" i="2"/>
  <c r="C568" i="2"/>
  <c r="F366" i="2"/>
  <c r="O366" i="2" s="1"/>
  <c r="G101" i="2"/>
  <c r="E447" i="2"/>
  <c r="C178" i="2"/>
  <c r="F327" i="2"/>
  <c r="O327" i="2" s="1"/>
  <c r="I433" i="2"/>
  <c r="J514" i="2"/>
  <c r="J618" i="2"/>
  <c r="E173" i="2"/>
  <c r="C241" i="2"/>
  <c r="C571" i="2"/>
  <c r="E278" i="2"/>
  <c r="I40" i="2"/>
  <c r="D386" i="2"/>
  <c r="J511" i="2"/>
  <c r="F330" i="2"/>
  <c r="O330" i="2" s="1"/>
  <c r="G190" i="2"/>
  <c r="L190" i="2" s="1"/>
  <c r="E389" i="2"/>
  <c r="I441" i="2"/>
  <c r="D166" i="2"/>
  <c r="D485" i="2"/>
  <c r="E160" i="2"/>
  <c r="B162" i="2"/>
  <c r="F357" i="2"/>
  <c r="O357" i="2" s="1"/>
  <c r="I367" i="2"/>
  <c r="K394" i="2"/>
  <c r="C609" i="2"/>
  <c r="C88" i="2"/>
  <c r="I488" i="2"/>
  <c r="E349" i="2"/>
  <c r="I577" i="2"/>
  <c r="F522" i="2"/>
  <c r="O522" i="2" s="1"/>
  <c r="D558" i="2"/>
  <c r="C618" i="2"/>
  <c r="D616" i="2"/>
  <c r="G175" i="2"/>
  <c r="I201" i="2"/>
  <c r="G528" i="2"/>
  <c r="I627" i="2"/>
  <c r="C125" i="2"/>
  <c r="D282" i="2"/>
  <c r="K282" i="2"/>
  <c r="E55" i="2"/>
  <c r="K294" i="2"/>
  <c r="K512" i="2"/>
  <c r="J351" i="2"/>
  <c r="G377" i="2"/>
  <c r="L377" i="2" s="1"/>
  <c r="G316" i="2"/>
  <c r="B348" i="2"/>
  <c r="D119" i="2"/>
  <c r="F179" i="2"/>
  <c r="O179" i="2" s="1"/>
  <c r="J157" i="2"/>
  <c r="D75" i="2"/>
  <c r="C41" i="2"/>
  <c r="C470" i="2"/>
  <c r="C620" i="2"/>
  <c r="B51" i="2"/>
  <c r="D526" i="2"/>
  <c r="G121" i="2"/>
  <c r="L121" i="2" s="1"/>
  <c r="F81" i="2"/>
  <c r="O81" i="2" s="1"/>
  <c r="B42" i="2"/>
  <c r="B497" i="2"/>
  <c r="B58" i="2"/>
  <c r="G567" i="2"/>
  <c r="G609" i="2"/>
  <c r="G487" i="2"/>
  <c r="F561" i="2"/>
  <c r="O561" i="2" s="1"/>
  <c r="C467" i="2"/>
  <c r="K387" i="2"/>
  <c r="J48" i="2"/>
  <c r="F271" i="2"/>
  <c r="O271" i="2" s="1"/>
  <c r="K183" i="2"/>
  <c r="F104" i="2"/>
  <c r="O104" i="2" s="1"/>
  <c r="D98" i="2"/>
  <c r="K293" i="2"/>
  <c r="I271" i="2"/>
  <c r="K392" i="2"/>
  <c r="E377" i="2"/>
  <c r="E604" i="2"/>
  <c r="D561" i="2"/>
  <c r="C528" i="2"/>
  <c r="D491" i="2"/>
  <c r="K418" i="2"/>
  <c r="C535" i="2"/>
  <c r="E482" i="2"/>
  <c r="G510" i="2"/>
  <c r="J109" i="2"/>
  <c r="E136" i="2"/>
  <c r="B161" i="2"/>
  <c r="E186" i="2"/>
  <c r="I548" i="2"/>
  <c r="F483" i="2"/>
  <c r="O483" i="2" s="1"/>
  <c r="K144" i="2"/>
  <c r="J251" i="2"/>
  <c r="E101" i="2"/>
  <c r="B64" i="2"/>
  <c r="B383" i="2"/>
  <c r="J534" i="2"/>
  <c r="K514" i="2"/>
  <c r="D446" i="2"/>
  <c r="G386" i="2"/>
  <c r="F544" i="2"/>
  <c r="O544" i="2" s="1"/>
  <c r="D334" i="2"/>
  <c r="C78" i="2"/>
  <c r="J405" i="2"/>
  <c r="F339" i="2"/>
  <c r="O339" i="2" s="1"/>
  <c r="F243" i="2"/>
  <c r="O243" i="2" s="1"/>
  <c r="B90" i="2"/>
  <c r="B210" i="2"/>
  <c r="C47" i="2"/>
  <c r="I121" i="2"/>
  <c r="E71" i="2"/>
  <c r="D301" i="2"/>
  <c r="C139" i="2"/>
  <c r="J557" i="2"/>
  <c r="G333" i="2"/>
  <c r="L333" i="2" s="1"/>
  <c r="F541" i="2"/>
  <c r="O541" i="2" s="1"/>
  <c r="F414" i="2"/>
  <c r="O414" i="2" s="1"/>
  <c r="F44" i="2"/>
  <c r="O44" i="2" s="1"/>
  <c r="F324" i="2"/>
  <c r="O324" i="2" s="1"/>
  <c r="C580" i="2"/>
  <c r="K358" i="2"/>
  <c r="B93" i="2"/>
  <c r="I479" i="2"/>
  <c r="E554" i="2"/>
  <c r="J166" i="2"/>
  <c r="C98" i="2"/>
  <c r="K205" i="2"/>
  <c r="B526" i="2"/>
  <c r="E89" i="2"/>
  <c r="G624" i="2"/>
  <c r="I285" i="2"/>
  <c r="C400" i="2"/>
  <c r="F527" i="2"/>
  <c r="O527" i="2" s="1"/>
  <c r="F593" i="2"/>
  <c r="O593" i="2" s="1"/>
  <c r="C612" i="2"/>
  <c r="G421" i="2"/>
  <c r="B499" i="2"/>
  <c r="F315" i="2"/>
  <c r="O315" i="2" s="1"/>
  <c r="C192" i="2"/>
  <c r="G225" i="2"/>
  <c r="D100" i="2"/>
  <c r="B269" i="2"/>
  <c r="G71" i="2"/>
  <c r="G44" i="2"/>
  <c r="I68" i="2"/>
  <c r="G198" i="2"/>
  <c r="J182" i="2"/>
  <c r="E156" i="2"/>
  <c r="E175" i="2"/>
  <c r="I261" i="2"/>
  <c r="K117" i="2"/>
  <c r="K211" i="2"/>
  <c r="C199" i="2"/>
  <c r="B238" i="2"/>
  <c r="C93" i="2"/>
  <c r="C166" i="2"/>
  <c r="F289" i="2"/>
  <c r="O289" i="2" s="1"/>
  <c r="I227" i="2"/>
  <c r="C237" i="2"/>
  <c r="G139" i="2"/>
  <c r="I372" i="2"/>
  <c r="E58" i="2"/>
  <c r="C279" i="2"/>
  <c r="D264" i="2"/>
  <c r="D237" i="2"/>
  <c r="F101" i="2"/>
  <c r="O101" i="2" s="1"/>
  <c r="G112" i="2"/>
  <c r="B57" i="2"/>
  <c r="G191" i="2"/>
  <c r="E302" i="2"/>
  <c r="F400" i="2"/>
  <c r="O400" i="2" s="1"/>
  <c r="B200" i="2"/>
  <c r="G141" i="2"/>
  <c r="G162" i="2"/>
  <c r="F118" i="2"/>
  <c r="O118" i="2" s="1"/>
  <c r="B81" i="2"/>
  <c r="I62" i="2"/>
  <c r="F280" i="2"/>
  <c r="O280" i="2" s="1"/>
  <c r="G131" i="2"/>
  <c r="F172" i="2"/>
  <c r="O172" i="2" s="1"/>
  <c r="F291" i="2"/>
  <c r="O291" i="2" s="1"/>
  <c r="D192" i="2"/>
  <c r="J230" i="2"/>
  <c r="I278" i="2"/>
  <c r="C19" i="2"/>
  <c r="E154" i="2"/>
  <c r="C209" i="2"/>
  <c r="I169" i="2"/>
  <c r="E66" i="2"/>
  <c r="F206" i="2"/>
  <c r="O206" i="2" s="1"/>
  <c r="F232" i="2"/>
  <c r="O232" i="2" s="1"/>
  <c r="K84" i="2"/>
  <c r="E317" i="2"/>
  <c r="F467" i="2"/>
  <c r="O467" i="2" s="1"/>
  <c r="D356" i="2"/>
  <c r="E441" i="2"/>
  <c r="I505" i="2"/>
  <c r="G625" i="2"/>
  <c r="L625" i="2" s="1"/>
  <c r="D614" i="2"/>
  <c r="B495" i="2"/>
  <c r="K307" i="2"/>
  <c r="K36" i="2"/>
  <c r="B181" i="2"/>
  <c r="D156" i="2"/>
  <c r="I591" i="2"/>
  <c r="F156" i="2"/>
  <c r="O156" i="2" s="1"/>
  <c r="C296" i="2"/>
  <c r="D128" i="2"/>
  <c r="I270" i="2"/>
  <c r="E195" i="2"/>
  <c r="F292" i="2"/>
  <c r="O292" i="2" s="1"/>
  <c r="F200" i="2"/>
  <c r="O200" i="2" s="1"/>
  <c r="B216" i="2"/>
  <c r="G39" i="2"/>
  <c r="L39" i="2" s="1"/>
  <c r="J252" i="2"/>
  <c r="K305" i="2"/>
  <c r="G19" i="2"/>
  <c r="L19" i="2" s="1"/>
  <c r="E260" i="2"/>
  <c r="B98" i="2"/>
  <c r="B298" i="2"/>
  <c r="F301" i="2"/>
  <c r="O301" i="2" s="1"/>
  <c r="G238" i="2"/>
  <c r="G252" i="2"/>
  <c r="L252" i="2" s="1"/>
  <c r="G242" i="2"/>
  <c r="L242" i="2" s="1"/>
  <c r="B72" i="2"/>
  <c r="G63" i="2"/>
  <c r="K55" i="2"/>
  <c r="G494" i="2"/>
  <c r="D289" i="2"/>
  <c r="J144" i="2"/>
  <c r="F99" i="2"/>
  <c r="O99" i="2" s="1"/>
  <c r="G143" i="2"/>
  <c r="I123" i="2"/>
  <c r="K170" i="2"/>
  <c r="K96" i="2"/>
  <c r="D35" i="2"/>
  <c r="F48" i="2"/>
  <c r="O48" i="2" s="1"/>
  <c r="G74" i="2"/>
  <c r="I110" i="2"/>
  <c r="C174" i="2"/>
  <c r="B277" i="2"/>
  <c r="K175" i="2"/>
  <c r="C321" i="2"/>
  <c r="B182" i="2"/>
  <c r="J267" i="2"/>
  <c r="E304" i="2"/>
  <c r="E251" i="2"/>
  <c r="K251" i="2"/>
  <c r="D140" i="2"/>
  <c r="G60" i="2"/>
  <c r="L60" i="2" s="1"/>
  <c r="G241" i="2"/>
  <c r="K52" i="2"/>
  <c r="B78" i="2"/>
  <c r="K363" i="2"/>
  <c r="D56" i="2"/>
  <c r="K335" i="2"/>
  <c r="I329" i="2"/>
  <c r="G124" i="2"/>
  <c r="B386" i="2"/>
  <c r="K432" i="2"/>
  <c r="B549" i="2"/>
  <c r="J289" i="2"/>
  <c r="K75" i="2"/>
  <c r="G250" i="2"/>
  <c r="B536" i="2"/>
  <c r="K220" i="2"/>
  <c r="B185" i="2"/>
  <c r="G36" i="2"/>
  <c r="I273" i="2"/>
  <c r="J39" i="2"/>
  <c r="C373" i="2"/>
  <c r="K595" i="2"/>
  <c r="E102" i="2"/>
  <c r="B102" i="2"/>
  <c r="D133" i="2"/>
  <c r="K496" i="2"/>
  <c r="E86" i="2"/>
  <c r="J233" i="2"/>
  <c r="C288" i="2"/>
  <c r="D284" i="2"/>
  <c r="F65" i="2"/>
  <c r="O65" i="2" s="1"/>
  <c r="I198" i="2"/>
  <c r="B177" i="2"/>
  <c r="F216" i="2"/>
  <c r="O216" i="2" s="1"/>
  <c r="K256" i="2"/>
  <c r="C196" i="2"/>
  <c r="F262" i="2"/>
  <c r="O262" i="2" s="1"/>
  <c r="J280" i="2"/>
  <c r="D245" i="2"/>
  <c r="D74" i="2"/>
  <c r="G360" i="2"/>
  <c r="D155" i="2"/>
  <c r="G300" i="2"/>
  <c r="E217" i="2"/>
  <c r="I185" i="2"/>
  <c r="D84" i="2"/>
  <c r="D53" i="2"/>
  <c r="I208" i="2"/>
  <c r="B272" i="2"/>
  <c r="E287" i="2"/>
  <c r="F168" i="2"/>
  <c r="O168" i="2" s="1"/>
  <c r="B293" i="2"/>
  <c r="K268" i="2"/>
  <c r="I149" i="2"/>
  <c r="K83" i="2"/>
  <c r="J269" i="2"/>
  <c r="E258" i="2"/>
  <c r="F164" i="2"/>
  <c r="O164" i="2" s="1"/>
  <c r="J629" i="2"/>
  <c r="F231" i="2"/>
  <c r="O231" i="2" s="1"/>
  <c r="D196" i="2"/>
  <c r="E225" i="2"/>
  <c r="D315" i="2"/>
  <c r="E126" i="2"/>
  <c r="E605" i="2"/>
  <c r="I595" i="2"/>
  <c r="J253" i="2"/>
  <c r="C92" i="2"/>
  <c r="D452" i="2"/>
  <c r="D242" i="2"/>
  <c r="C285" i="2"/>
  <c r="K119" i="2"/>
  <c r="G212" i="2"/>
  <c r="J498" i="2"/>
  <c r="F69" i="2"/>
  <c r="O69" i="2" s="1"/>
  <c r="D261" i="2"/>
  <c r="E74" i="2"/>
  <c r="I223" i="2"/>
  <c r="K61" i="2"/>
  <c r="K148" i="2"/>
  <c r="K612" i="2"/>
  <c r="B274" i="2"/>
  <c r="B52" i="2"/>
  <c r="J135" i="2"/>
  <c r="C169" i="2"/>
  <c r="G233" i="2"/>
  <c r="I214" i="2"/>
  <c r="I203" i="2"/>
  <c r="J236" i="2"/>
  <c r="C126" i="2"/>
  <c r="E345" i="2"/>
  <c r="J339" i="2"/>
  <c r="G299" i="2"/>
  <c r="L299" i="2" s="1"/>
  <c r="C236" i="2"/>
  <c r="J258" i="2"/>
  <c r="K570" i="2"/>
  <c r="F214" i="2"/>
  <c r="O214" i="2" s="1"/>
  <c r="J265" i="2"/>
  <c r="G158" i="2"/>
  <c r="L158" i="2" s="1"/>
  <c r="F343" i="2"/>
  <c r="O343" i="2" s="1"/>
  <c r="J126" i="2"/>
  <c r="B564" i="2"/>
  <c r="F203" i="2"/>
  <c r="O203" i="2" s="1"/>
  <c r="F558" i="2"/>
  <c r="O558" i="2" s="1"/>
  <c r="I215" i="2"/>
  <c r="E550" i="2"/>
  <c r="G205" i="2"/>
  <c r="G152" i="2"/>
  <c r="L152" i="2" s="1"/>
  <c r="E151" i="2"/>
  <c r="K292" i="2"/>
  <c r="E264" i="2"/>
  <c r="C275" i="2"/>
  <c r="G168" i="2"/>
  <c r="C188" i="2"/>
  <c r="D118" i="2"/>
  <c r="G296" i="2"/>
  <c r="D623" i="2"/>
  <c r="K578" i="2"/>
  <c r="B438" i="2"/>
  <c r="C198" i="2"/>
  <c r="F124" i="2"/>
  <c r="O124" i="2" s="1"/>
  <c r="I33" i="2"/>
  <c r="I89" i="2"/>
  <c r="I102" i="2"/>
  <c r="B303" i="2"/>
  <c r="C49" i="2"/>
  <c r="C629" i="2"/>
  <c r="E33" i="2"/>
  <c r="K42" i="2"/>
  <c r="J321" i="2"/>
  <c r="D190" i="2"/>
  <c r="C113" i="2"/>
  <c r="F40" i="2"/>
  <c r="O40" i="2" s="1"/>
  <c r="E106" i="2"/>
  <c r="F129" i="2"/>
  <c r="O129" i="2" s="1"/>
  <c r="J292" i="2"/>
  <c r="G148" i="2"/>
  <c r="L148" i="2" s="1"/>
  <c r="B166" i="2"/>
  <c r="C623" i="2"/>
  <c r="I178" i="2"/>
  <c r="E277" i="2"/>
  <c r="E60" i="2"/>
  <c r="G237" i="2"/>
  <c r="D516" i="2"/>
  <c r="I282" i="2"/>
  <c r="F518" i="2"/>
  <c r="O518" i="2" s="1"/>
  <c r="F604" i="2"/>
  <c r="O604" i="2" s="1"/>
  <c r="J138" i="2"/>
  <c r="E546" i="2"/>
  <c r="J94" i="2"/>
  <c r="J188" i="2"/>
  <c r="F37" i="2"/>
  <c r="O37" i="2" s="1"/>
  <c r="I153" i="2"/>
  <c r="F35" i="2"/>
  <c r="O35" i="2" s="1"/>
  <c r="E584" i="2"/>
  <c r="F358" i="2"/>
  <c r="O358" i="2" s="1"/>
  <c r="J71" i="2"/>
  <c r="F341" i="2"/>
  <c r="O341" i="2" s="1"/>
  <c r="E398" i="2"/>
  <c r="K621" i="2"/>
  <c r="B149" i="2"/>
  <c r="K615" i="2"/>
  <c r="B352" i="2"/>
  <c r="J305" i="2"/>
  <c r="K597" i="2"/>
  <c r="C566" i="2"/>
  <c r="B206" i="2"/>
  <c r="J422" i="2"/>
  <c r="I487" i="2"/>
  <c r="E384" i="2"/>
  <c r="J508" i="2"/>
  <c r="G109" i="2"/>
  <c r="I245" i="2"/>
  <c r="F257" i="2"/>
  <c r="O257" i="2" s="1"/>
  <c r="E79" i="2"/>
  <c r="I352" i="2"/>
  <c r="K402" i="2"/>
  <c r="K530" i="2"/>
  <c r="C338" i="2"/>
  <c r="D456" i="2"/>
  <c r="B588" i="2"/>
  <c r="E492" i="2"/>
  <c r="F263" i="2"/>
  <c r="O263" i="2" s="1"/>
  <c r="J82" i="2"/>
  <c r="J247" i="2"/>
  <c r="K581" i="2"/>
  <c r="I600" i="2"/>
  <c r="K306" i="2"/>
  <c r="K604" i="2"/>
  <c r="F535" i="2"/>
  <c r="O535" i="2" s="1"/>
  <c r="C511" i="2"/>
  <c r="C583" i="2"/>
  <c r="K351" i="2"/>
  <c r="B397" i="2"/>
  <c r="K406" i="2"/>
  <c r="B571" i="2"/>
  <c r="B350" i="2"/>
  <c r="B155" i="2"/>
  <c r="D629" i="2"/>
  <c r="F331" i="2"/>
  <c r="O331" i="2" s="1"/>
  <c r="K629" i="2"/>
  <c r="E541" i="2"/>
  <c r="E497" i="2"/>
  <c r="F103" i="2"/>
  <c r="O103" i="2" s="1"/>
  <c r="G390" i="2"/>
  <c r="L390" i="2" s="1"/>
  <c r="I501" i="2"/>
  <c r="G393" i="2"/>
  <c r="I612" i="2"/>
  <c r="I560" i="2"/>
  <c r="C366" i="2"/>
  <c r="D598" i="2"/>
  <c r="C556" i="2"/>
  <c r="K627" i="2"/>
  <c r="K486" i="2"/>
  <c r="D541" i="2"/>
  <c r="D451" i="2"/>
  <c r="C514" i="2"/>
  <c r="B569" i="2"/>
  <c r="F393" i="2"/>
  <c r="O393" i="2" s="1"/>
  <c r="I389" i="2"/>
  <c r="F375" i="2"/>
  <c r="O375" i="2" s="1"/>
  <c r="B432" i="2"/>
  <c r="E551" i="2"/>
  <c r="B103" i="2"/>
  <c r="F603" i="2"/>
  <c r="O603" i="2" s="1"/>
  <c r="E586" i="2"/>
  <c r="E368" i="2"/>
  <c r="F498" i="2"/>
  <c r="O498" i="2" s="1"/>
  <c r="K485" i="2"/>
  <c r="K614" i="2"/>
  <c r="J362" i="2"/>
  <c r="K628" i="2"/>
  <c r="B490" i="2"/>
  <c r="G232" i="2"/>
  <c r="J433" i="2"/>
  <c r="C331" i="2"/>
  <c r="C436" i="2"/>
  <c r="C368" i="2"/>
  <c r="C460" i="2"/>
  <c r="K630" i="2"/>
  <c r="F574" i="2"/>
  <c r="O574" i="2" s="1"/>
  <c r="E48" i="2"/>
  <c r="K352" i="2"/>
  <c r="D464" i="2"/>
  <c r="C450" i="2"/>
  <c r="D335" i="2"/>
  <c r="D489" i="2"/>
  <c r="C310" i="2"/>
  <c r="F476" i="2"/>
  <c r="O476" i="2" s="1"/>
  <c r="K315" i="2"/>
  <c r="C491" i="2"/>
  <c r="E581" i="2"/>
  <c r="I337" i="2"/>
  <c r="G564" i="2"/>
  <c r="E215" i="2"/>
  <c r="F509" i="2"/>
  <c r="O509" i="2" s="1"/>
  <c r="G353" i="2"/>
  <c r="B311" i="2"/>
  <c r="C253" i="2"/>
  <c r="F552" i="2"/>
  <c r="O552" i="2" s="1"/>
  <c r="B421" i="2"/>
  <c r="B510" i="2"/>
  <c r="B620" i="2"/>
  <c r="C189" i="2"/>
  <c r="I446" i="2"/>
  <c r="E525" i="2"/>
  <c r="G573" i="2"/>
  <c r="L573" i="2" s="1"/>
  <c r="B478" i="2"/>
  <c r="F479" i="2"/>
  <c r="O479" i="2" s="1"/>
  <c r="B600" i="2"/>
  <c r="B628" i="2"/>
  <c r="B498" i="2"/>
  <c r="E494" i="2"/>
  <c r="K184" i="2"/>
  <c r="D511" i="2"/>
  <c r="I334" i="2"/>
  <c r="B327" i="2"/>
  <c r="K310" i="2"/>
  <c r="I411" i="2"/>
  <c r="K468" i="2"/>
  <c r="J509" i="2"/>
  <c r="J474" i="2"/>
  <c r="F387" i="2"/>
  <c r="O387" i="2" s="1"/>
  <c r="J286" i="2"/>
  <c r="F394" i="2"/>
  <c r="O394" i="2" s="1"/>
  <c r="D363" i="2"/>
  <c r="C521" i="2"/>
  <c r="E466" i="2"/>
  <c r="K477" i="2"/>
  <c r="K299" i="2"/>
  <c r="I415" i="2"/>
  <c r="C542" i="2"/>
  <c r="K517" i="2"/>
  <c r="C48" i="2"/>
  <c r="C216" i="2"/>
  <c r="G54" i="2"/>
  <c r="L54" i="2" s="1"/>
  <c r="I59" i="2"/>
  <c r="J96" i="2"/>
  <c r="K50" i="2"/>
  <c r="G176" i="2"/>
  <c r="L176" i="2" s="1"/>
  <c r="I136" i="2"/>
  <c r="E362" i="2"/>
  <c r="K549" i="2"/>
  <c r="E193" i="2"/>
  <c r="C246" i="2"/>
  <c r="D382" i="2"/>
  <c r="F510" i="2"/>
  <c r="O510" i="2" s="1"/>
  <c r="D566" i="2"/>
  <c r="C346" i="2"/>
  <c r="B244" i="2"/>
  <c r="C605" i="2"/>
  <c r="J427" i="2"/>
  <c r="K417" i="2"/>
  <c r="B358" i="2"/>
  <c r="C342" i="2"/>
  <c r="F443" i="2"/>
  <c r="O443" i="2" s="1"/>
  <c r="C449" i="2"/>
  <c r="I540" i="2"/>
  <c r="I383" i="2"/>
  <c r="G596" i="2"/>
  <c r="L596" i="2" s="1"/>
  <c r="G522" i="2"/>
  <c r="L522" i="2" s="1"/>
  <c r="G369" i="2"/>
  <c r="D557" i="2"/>
  <c r="B610" i="2"/>
  <c r="G431" i="2"/>
  <c r="L431" i="2" s="1"/>
  <c r="G303" i="2"/>
  <c r="L303" i="2" s="1"/>
  <c r="D487" i="2"/>
  <c r="B501" i="2"/>
  <c r="E610" i="2"/>
  <c r="B524" i="2"/>
  <c r="J442" i="2"/>
  <c r="J38" i="2"/>
  <c r="K178" i="2"/>
  <c r="I350" i="2"/>
  <c r="E67" i="2"/>
  <c r="G243" i="2"/>
  <c r="L243" i="2" s="1"/>
  <c r="F382" i="2"/>
  <c r="O382" i="2" s="1"/>
  <c r="J70" i="2"/>
  <c r="D387" i="2"/>
  <c r="C109" i="2"/>
  <c r="I127" i="2"/>
  <c r="E307" i="2"/>
  <c r="J559" i="2"/>
  <c r="E320" i="2"/>
  <c r="D580" i="2"/>
  <c r="G349" i="2"/>
  <c r="L349" i="2" s="1"/>
  <c r="G267" i="2"/>
  <c r="J159" i="2"/>
  <c r="E496" i="2"/>
  <c r="E440" i="2"/>
  <c r="B587" i="2"/>
  <c r="F133" i="2"/>
  <c r="O133" i="2" s="1"/>
  <c r="F491" i="2"/>
  <c r="O491" i="2" s="1"/>
  <c r="E38" i="2"/>
  <c r="E40" i="2"/>
  <c r="D408" i="2"/>
  <c r="F448" i="2"/>
  <c r="O448" i="2" s="1"/>
  <c r="B551" i="2"/>
  <c r="C494" i="2"/>
  <c r="E388" i="2"/>
  <c r="C360" i="2"/>
  <c r="K345" i="2"/>
  <c r="I371" i="2"/>
  <c r="E283" i="2"/>
  <c r="E353" i="2"/>
  <c r="C453" i="2"/>
  <c r="D224" i="2"/>
  <c r="B299" i="2"/>
  <c r="C212" i="2"/>
  <c r="J384" i="2"/>
  <c r="J522" i="2"/>
  <c r="C392" i="2"/>
  <c r="D318" i="2"/>
  <c r="G591" i="2"/>
  <c r="F452" i="2"/>
  <c r="O452" i="2" s="1"/>
  <c r="B512" i="2"/>
  <c r="J436" i="2"/>
  <c r="I348" i="2"/>
  <c r="C569" i="2"/>
  <c r="F423" i="2"/>
  <c r="O423" i="2" s="1"/>
  <c r="F320" i="2"/>
  <c r="O320" i="2" s="1"/>
  <c r="J624" i="2"/>
  <c r="I207" i="2"/>
  <c r="G361" i="2"/>
  <c r="C69" i="2"/>
  <c r="D71" i="2"/>
  <c r="F376" i="2"/>
  <c r="O376" i="2" s="1"/>
  <c r="F80" i="2"/>
  <c r="O80" i="2" s="1"/>
  <c r="B484" i="2"/>
  <c r="G517" i="2"/>
  <c r="E187" i="2"/>
  <c r="C110" i="2"/>
  <c r="F233" i="2"/>
  <c r="O233" i="2" s="1"/>
  <c r="E266" i="2"/>
  <c r="J273" i="2"/>
  <c r="F163" i="2"/>
  <c r="O163" i="2" s="1"/>
  <c r="F146" i="2"/>
  <c r="O146" i="2" s="1"/>
  <c r="F309" i="2"/>
  <c r="O309" i="2" s="1"/>
  <c r="B550" i="2"/>
  <c r="C102" i="2"/>
  <c r="C239" i="2"/>
  <c r="E472" i="2"/>
  <c r="C182" i="2"/>
  <c r="J195" i="2"/>
  <c r="G450" i="2"/>
  <c r="L450" i="2" s="1"/>
  <c r="F333" i="2"/>
  <c r="O333" i="2" s="1"/>
  <c r="G201" i="2"/>
  <c r="E113" i="2"/>
  <c r="D93" i="2"/>
  <c r="G248" i="2"/>
  <c r="J190" i="2"/>
  <c r="B116" i="2"/>
  <c r="D172" i="2"/>
  <c r="G51" i="2"/>
  <c r="L51" i="2" s="1"/>
  <c r="G113" i="2"/>
  <c r="C271" i="2"/>
  <c r="F223" i="2"/>
  <c r="O223" i="2" s="1"/>
  <c r="B220" i="2"/>
  <c r="I87" i="2"/>
  <c r="G50" i="2"/>
  <c r="D279" i="2"/>
  <c r="J625" i="2"/>
  <c r="B48" i="2"/>
  <c r="C124" i="2"/>
  <c r="B127" i="2"/>
  <c r="B191" i="2"/>
  <c r="B264" i="2"/>
  <c r="J153" i="2"/>
  <c r="B598" i="2"/>
  <c r="D442" i="2"/>
  <c r="K416" i="2"/>
  <c r="B59" i="2"/>
  <c r="F128" i="2"/>
  <c r="O128" i="2" s="1"/>
  <c r="C183" i="2"/>
  <c r="D19" i="2"/>
  <c r="F269" i="2"/>
  <c r="O269" i="2" s="1"/>
  <c r="D304" i="2"/>
  <c r="F169" i="2"/>
  <c r="O169" i="2" s="1"/>
  <c r="C437" i="2"/>
  <c r="G200" i="2"/>
  <c r="D226" i="2"/>
  <c r="F140" i="2"/>
  <c r="O140" i="2" s="1"/>
  <c r="J589" i="2"/>
  <c r="G207" i="2"/>
  <c r="L207" i="2" s="1"/>
  <c r="G283" i="2"/>
  <c r="L283" i="2" s="1"/>
  <c r="E259" i="2"/>
  <c r="C132" i="2"/>
  <c r="K138" i="2"/>
  <c r="G147" i="2"/>
  <c r="C255" i="2"/>
  <c r="F115" i="2"/>
  <c r="O115" i="2" s="1"/>
  <c r="J118" i="2"/>
  <c r="I122" i="2"/>
  <c r="E325" i="2"/>
  <c r="E274" i="2"/>
  <c r="C145" i="2"/>
  <c r="E249" i="2"/>
  <c r="D158" i="2"/>
  <c r="C240" i="2"/>
  <c r="F475" i="2"/>
  <c r="O475" i="2" s="1"/>
  <c r="J209" i="2"/>
  <c r="K606" i="2"/>
  <c r="G350" i="2"/>
  <c r="J167" i="2"/>
  <c r="K409" i="2"/>
  <c r="D83" i="2"/>
  <c r="K344" i="2"/>
  <c r="C402" i="2"/>
  <c r="D492" i="2"/>
  <c r="C156" i="2"/>
  <c r="I575" i="2"/>
  <c r="I150" i="2"/>
  <c r="I309" i="2"/>
  <c r="C154" i="2"/>
  <c r="K489" i="2"/>
  <c r="E623" i="2"/>
  <c r="K316" i="2"/>
  <c r="G340" i="2"/>
  <c r="L340" i="2" s="1"/>
  <c r="K411" i="2"/>
  <c r="G612" i="2"/>
  <c r="F63" i="2"/>
  <c r="O63" i="2" s="1"/>
  <c r="K502" i="2"/>
  <c r="B521" i="2"/>
  <c r="I527" i="2"/>
  <c r="D232" i="2"/>
  <c r="G463" i="2"/>
  <c r="L463" i="2" s="1"/>
  <c r="G605" i="2"/>
  <c r="L605" i="2" s="1"/>
  <c r="C425" i="2"/>
  <c r="F488" i="2"/>
  <c r="O488" i="2" s="1"/>
  <c r="E522" i="2"/>
  <c r="K443" i="2"/>
  <c r="G335" i="2"/>
  <c r="L335" i="2" s="1"/>
  <c r="K314" i="2"/>
  <c r="D368" i="2"/>
  <c r="F110" i="2"/>
  <c r="O110" i="2" s="1"/>
  <c r="G284" i="2"/>
  <c r="J596" i="2"/>
  <c r="C186" i="2"/>
  <c r="B295" i="2"/>
  <c r="I512" i="2"/>
  <c r="E361" i="2"/>
  <c r="G64" i="2"/>
  <c r="L64" i="2" s="1"/>
  <c r="C603" i="2"/>
  <c r="J613" i="2"/>
  <c r="B591" i="2"/>
  <c r="C502" i="2"/>
  <c r="C334" i="2"/>
  <c r="J577" i="2"/>
  <c r="E517" i="2"/>
  <c r="E552" i="2"/>
  <c r="G466" i="2"/>
  <c r="L466" i="2" s="1"/>
  <c r="F248" i="2"/>
  <c r="O248" i="2" s="1"/>
  <c r="D398" i="2"/>
  <c r="C588" i="2"/>
  <c r="J295" i="2"/>
  <c r="K515" i="2"/>
  <c r="F283" i="2"/>
  <c r="O283" i="2" s="1"/>
  <c r="F350" i="2"/>
  <c r="O350" i="2" s="1"/>
  <c r="C343" i="2"/>
  <c r="E423" i="2"/>
  <c r="G384" i="2"/>
  <c r="F93" i="2"/>
  <c r="O93" i="2" s="1"/>
  <c r="G548" i="2"/>
  <c r="C406" i="2"/>
  <c r="F117" i="2"/>
  <c r="O117" i="2" s="1"/>
  <c r="I222" i="2"/>
  <c r="J134" i="2"/>
  <c r="F461" i="2"/>
  <c r="O461" i="2" s="1"/>
  <c r="C352" i="2"/>
  <c r="J69" i="2"/>
  <c r="J221" i="2"/>
  <c r="G561" i="2"/>
  <c r="L561" i="2" s="1"/>
  <c r="B320" i="2"/>
  <c r="B45" i="2"/>
  <c r="E628" i="2"/>
  <c r="F446" i="2"/>
  <c r="O446" i="2" s="1"/>
  <c r="B376" i="2"/>
  <c r="F94" i="2"/>
  <c r="O94" i="2" s="1"/>
  <c r="G617" i="2"/>
  <c r="L617" i="2" s="1"/>
  <c r="K308" i="2"/>
  <c r="J301" i="2"/>
  <c r="G188" i="2"/>
  <c r="L188" i="2" s="1"/>
  <c r="B132" i="2"/>
  <c r="I220" i="2"/>
  <c r="F584" i="2"/>
  <c r="O584" i="2" s="1"/>
  <c r="B49" i="2"/>
  <c r="I399" i="2"/>
  <c r="K176" i="2"/>
  <c r="F253" i="2"/>
  <c r="O253" i="2" s="1"/>
  <c r="G86" i="2"/>
  <c r="L86" i="2" s="1"/>
  <c r="F591" i="2"/>
  <c r="O591" i="2" s="1"/>
  <c r="F630" i="2"/>
  <c r="O630" i="2" s="1"/>
  <c r="G85" i="2"/>
  <c r="L85" i="2" s="1"/>
  <c r="B462" i="2"/>
  <c r="B75" i="2"/>
  <c r="F62" i="2"/>
  <c r="O62" i="2" s="1"/>
  <c r="I301" i="2"/>
  <c r="B428" i="2"/>
  <c r="I158" i="2"/>
  <c r="F514" i="2"/>
  <c r="O514" i="2" s="1"/>
  <c r="B629" i="2"/>
  <c r="G294" i="2"/>
  <c r="C248" i="2"/>
  <c r="G464" i="2"/>
  <c r="L464" i="2" s="1"/>
  <c r="D54" i="2"/>
  <c r="G476" i="2"/>
  <c r="L476" i="2" s="1"/>
  <c r="G489" i="2"/>
  <c r="L489" i="2" s="1"/>
  <c r="D332" i="2"/>
  <c r="B606" i="2"/>
  <c r="E198" i="2"/>
  <c r="D215" i="2"/>
  <c r="I338" i="2"/>
  <c r="G77" i="2"/>
  <c r="K493" i="2"/>
  <c r="G111" i="2"/>
  <c r="L111" i="2" s="1"/>
  <c r="K210" i="2"/>
  <c r="F141" i="2"/>
  <c r="O141" i="2" s="1"/>
  <c r="B338" i="2"/>
  <c r="F193" i="2"/>
  <c r="O193" i="2" s="1"/>
  <c r="K271" i="2"/>
  <c r="B141" i="2"/>
  <c r="J271" i="2"/>
  <c r="E64" i="2"/>
  <c r="C147" i="2"/>
  <c r="E114" i="2"/>
  <c r="K505" i="2"/>
  <c r="K157" i="2"/>
  <c r="C230" i="2"/>
  <c r="D184" i="2"/>
  <c r="C45" i="2"/>
  <c r="D47" i="2"/>
  <c r="B19" i="2"/>
  <c r="G81" i="2"/>
  <c r="L81" i="2" s="1"/>
  <c r="J597" i="2"/>
  <c r="F87" i="2"/>
  <c r="O87" i="2" s="1"/>
  <c r="D148" i="2"/>
  <c r="C77" i="2"/>
  <c r="D241" i="2"/>
  <c r="J430" i="2"/>
  <c r="J486" i="2"/>
  <c r="I590" i="2"/>
  <c r="G535" i="2"/>
  <c r="G180" i="2"/>
  <c r="L180" i="2" s="1"/>
  <c r="D567" i="2"/>
  <c r="I173" i="2"/>
  <c r="G46" i="2"/>
  <c r="I113" i="2"/>
  <c r="G527" i="2"/>
  <c r="L527" i="2" s="1"/>
  <c r="I103" i="2"/>
  <c r="F145" i="2"/>
  <c r="O145" i="2" s="1"/>
  <c r="B256" i="2"/>
  <c r="C33" i="2"/>
  <c r="J204" i="2"/>
  <c r="F173" i="2"/>
  <c r="O173" i="2" s="1"/>
  <c r="E231" i="2"/>
  <c r="G220" i="2"/>
  <c r="L220" i="2" s="1"/>
  <c r="B248" i="2"/>
  <c r="G275" i="2"/>
  <c r="B300" i="2"/>
  <c r="D82" i="2"/>
  <c r="J87" i="2"/>
  <c r="E192" i="2"/>
  <c r="C339" i="2"/>
  <c r="C146" i="2"/>
  <c r="D117" i="2"/>
  <c r="F119" i="2"/>
  <c r="O119" i="2" s="1"/>
  <c r="E44" i="2"/>
  <c r="B91" i="2"/>
  <c r="G381" i="2"/>
  <c r="L381" i="2" s="1"/>
  <c r="K510" i="2"/>
  <c r="G75" i="2"/>
  <c r="L75" i="2" s="1"/>
  <c r="J290" i="2"/>
  <c r="D107" i="2"/>
  <c r="J212" i="2"/>
  <c r="G100" i="2"/>
  <c r="F281" i="2"/>
  <c r="O281" i="2" s="1"/>
  <c r="D197" i="2"/>
  <c r="F162" i="2"/>
  <c r="O162" i="2" s="1"/>
  <c r="J34" i="2"/>
  <c r="E272" i="2"/>
  <c r="C153" i="2"/>
  <c r="B231" i="2"/>
  <c r="D342" i="2"/>
  <c r="I276" i="2"/>
  <c r="B133" i="2"/>
  <c r="C101" i="2"/>
  <c r="B50" i="2"/>
  <c r="I205" i="2"/>
  <c r="B173" i="2"/>
  <c r="C149" i="2"/>
  <c r="G226" i="2"/>
  <c r="F249" i="2"/>
  <c r="O249" i="2" s="1"/>
  <c r="B126" i="2"/>
  <c r="G244" i="2"/>
  <c r="L244" i="2" s="1"/>
  <c r="I445" i="2"/>
  <c r="B94" i="2"/>
  <c r="G159" i="2"/>
  <c r="L159" i="2" s="1"/>
  <c r="C384" i="2"/>
  <c r="F373" i="2"/>
  <c r="O373" i="2" s="1"/>
  <c r="G426" i="2"/>
  <c r="L426" i="2" s="1"/>
  <c r="F442" i="2"/>
  <c r="O442" i="2" s="1"/>
  <c r="D352" i="2"/>
  <c r="J240" i="2"/>
  <c r="I237" i="2"/>
  <c r="K253" i="2"/>
  <c r="B285" i="2"/>
  <c r="D153" i="2"/>
  <c r="G99" i="2"/>
  <c r="I292" i="2"/>
  <c r="F264" i="2"/>
  <c r="O264" i="2" s="1"/>
  <c r="K284" i="2"/>
  <c r="G229" i="2"/>
  <c r="K115" i="2"/>
  <c r="E189" i="2"/>
  <c r="B537" i="2"/>
  <c r="B43" i="2"/>
  <c r="J205" i="2"/>
  <c r="J281" i="2"/>
  <c r="J88" i="2"/>
  <c r="C222" i="2"/>
  <c r="I233" i="2"/>
  <c r="G213" i="2"/>
  <c r="L213" i="2" s="1"/>
  <c r="B275" i="2"/>
  <c r="I58" i="2"/>
  <c r="J137" i="2"/>
  <c r="F73" i="2"/>
  <c r="O73" i="2" s="1"/>
  <c r="D126" i="2"/>
  <c r="B128" i="2"/>
  <c r="F138" i="2"/>
  <c r="O138" i="2" s="1"/>
  <c r="G258" i="2"/>
  <c r="K273" i="2"/>
  <c r="K161" i="2"/>
  <c r="K40" i="2"/>
  <c r="G304" i="2"/>
  <c r="L304" i="2" s="1"/>
  <c r="D78" i="2"/>
  <c r="J630" i="2"/>
  <c r="D462" i="2"/>
  <c r="I171" i="2"/>
  <c r="J193" i="2"/>
  <c r="K244" i="2"/>
  <c r="D388" i="2"/>
  <c r="G84" i="2"/>
  <c r="L84" i="2" s="1"/>
  <c r="C403" i="2"/>
  <c r="K237" i="2"/>
  <c r="J268" i="2"/>
  <c r="D544" i="2"/>
  <c r="B40" i="2"/>
  <c r="B73" i="2"/>
  <c r="D138" i="2"/>
  <c r="K58" i="2"/>
  <c r="F613" i="2"/>
  <c r="O613" i="2" s="1"/>
  <c r="D306" i="2"/>
  <c r="D582" i="2"/>
  <c r="J51" i="2"/>
  <c r="E373" i="2"/>
  <c r="B245" i="2"/>
  <c r="K190" i="2"/>
  <c r="J454" i="2"/>
  <c r="F136" i="2"/>
  <c r="O136" i="2" s="1"/>
  <c r="I170" i="2"/>
  <c r="J20" i="2"/>
  <c r="I28" i="2"/>
  <c r="E21" i="2"/>
  <c r="C28" i="2"/>
  <c r="D29" i="2"/>
  <c r="J24" i="2"/>
  <c r="F25" i="2"/>
  <c r="O25" i="2" s="1"/>
  <c r="I30" i="2"/>
  <c r="C23" i="2"/>
  <c r="F31" i="2"/>
  <c r="O31" i="2" s="1"/>
  <c r="G27" i="2"/>
  <c r="F20" i="2"/>
  <c r="O20" i="2" s="1"/>
  <c r="J32" i="2"/>
  <c r="K23" i="2"/>
  <c r="B22" i="2"/>
  <c r="E31" i="2"/>
  <c r="K32" i="2"/>
  <c r="C29" i="2"/>
  <c r="I400" i="2"/>
  <c r="K35" i="2"/>
  <c r="D177" i="2"/>
  <c r="F444" i="2"/>
  <c r="O444" i="2" s="1"/>
  <c r="J175" i="2"/>
  <c r="I56" i="2"/>
  <c r="B370" i="2"/>
  <c r="D480" i="2"/>
  <c r="I114" i="2"/>
  <c r="I558" i="2"/>
  <c r="J524" i="2"/>
  <c r="C175" i="2"/>
  <c r="I541" i="2"/>
  <c r="B422" i="2"/>
  <c r="D254" i="2"/>
  <c r="D564" i="2"/>
  <c r="F457" i="2"/>
  <c r="O457" i="2" s="1"/>
  <c r="C523" i="2"/>
  <c r="D271" i="2"/>
  <c r="C465" i="2"/>
  <c r="G595" i="2"/>
  <c r="L595" i="2" s="1"/>
  <c r="J404" i="2"/>
  <c r="C584" i="2"/>
  <c r="F606" i="2"/>
  <c r="O606" i="2" s="1"/>
  <c r="E300" i="2"/>
  <c r="K222" i="2"/>
  <c r="E394" i="2"/>
  <c r="B488" i="2"/>
  <c r="E626" i="2"/>
  <c r="F455" i="2"/>
  <c r="O455" i="2" s="1"/>
  <c r="E468" i="2"/>
  <c r="C376" i="2"/>
  <c r="D66" i="2"/>
  <c r="D246" i="2"/>
  <c r="K412" i="2"/>
  <c r="J448" i="2"/>
  <c r="C294" i="2"/>
  <c r="G530" i="2"/>
  <c r="C76" i="2"/>
  <c r="E202" i="2"/>
  <c r="G122" i="2"/>
  <c r="G574" i="2"/>
  <c r="E311" i="2"/>
  <c r="I209" i="2"/>
  <c r="C163" i="2"/>
  <c r="G604" i="2"/>
  <c r="I450" i="2"/>
  <c r="F592" i="2"/>
  <c r="O592" i="2" s="1"/>
  <c r="G414" i="2"/>
  <c r="L414" i="2" s="1"/>
  <c r="D488" i="2"/>
  <c r="G415" i="2"/>
  <c r="J165" i="2"/>
  <c r="C261" i="2"/>
  <c r="G602" i="2"/>
  <c r="L602" i="2" s="1"/>
  <c r="C66" i="2"/>
  <c r="J143" i="2"/>
  <c r="G219" i="2"/>
  <c r="D216" i="2"/>
  <c r="G379" i="2"/>
  <c r="L379" i="2" s="1"/>
  <c r="E583" i="2"/>
  <c r="E574" i="2"/>
  <c r="K547" i="2"/>
  <c r="D527" i="2"/>
  <c r="C484" i="2"/>
  <c r="C570" i="2"/>
  <c r="B445" i="2"/>
  <c r="J107" i="2"/>
  <c r="C164" i="2"/>
  <c r="B375" i="2"/>
  <c r="K399" i="2"/>
  <c r="C68" i="2"/>
  <c r="I318" i="2"/>
  <c r="D230" i="2"/>
  <c r="G460" i="2"/>
  <c r="B379" i="2"/>
  <c r="K65" i="2"/>
  <c r="F502" i="2"/>
  <c r="O502" i="2" s="1"/>
  <c r="G537" i="2"/>
  <c r="L537" i="2" s="1"/>
  <c r="J617" i="2"/>
  <c r="D486" i="2"/>
  <c r="I396" i="2"/>
  <c r="E93" i="2"/>
  <c r="C167" i="2"/>
  <c r="K250" i="2"/>
  <c r="G430" i="2"/>
  <c r="L430" i="2" s="1"/>
  <c r="D418" i="2"/>
  <c r="E318" i="2"/>
  <c r="D459" i="2"/>
  <c r="C100" i="2"/>
  <c r="C284" i="2"/>
  <c r="F147" i="2"/>
  <c r="O147" i="2" s="1"/>
  <c r="I115" i="2"/>
  <c r="F303" i="2"/>
  <c r="O303" i="2" s="1"/>
  <c r="G115" i="2"/>
  <c r="B328" i="2"/>
  <c r="C559" i="2"/>
  <c r="C42" i="2"/>
  <c r="J418" i="2"/>
  <c r="J324" i="2"/>
  <c r="F238" i="2"/>
  <c r="O238" i="2" s="1"/>
  <c r="J65" i="2"/>
  <c r="E56" i="2"/>
  <c r="G163" i="2"/>
  <c r="E354" i="2"/>
  <c r="I324" i="2"/>
  <c r="I457" i="2"/>
  <c r="J86" i="2"/>
  <c r="D214" i="2"/>
  <c r="D307" i="2"/>
  <c r="E279" i="2"/>
  <c r="D238" i="2"/>
  <c r="G451" i="2"/>
  <c r="B468" i="2"/>
  <c r="C62" i="2"/>
  <c r="G293" i="2"/>
  <c r="L293" i="2" s="1"/>
  <c r="G371" i="2"/>
  <c r="J123" i="2"/>
  <c r="D157" i="2"/>
  <c r="E308" i="2"/>
  <c r="G208" i="2"/>
  <c r="B270" i="2"/>
  <c r="J228" i="2"/>
  <c r="C122" i="2"/>
  <c r="C286" i="2"/>
  <c r="G240" i="2"/>
  <c r="L240" i="2" s="1"/>
  <c r="F180" i="2"/>
  <c r="O180" i="2" s="1"/>
  <c r="J206" i="2"/>
  <c r="B35" i="2"/>
  <c r="G178" i="2"/>
  <c r="D213" i="2"/>
  <c r="F86" i="2"/>
  <c r="O86" i="2" s="1"/>
  <c r="C44" i="2"/>
  <c r="K479" i="2"/>
  <c r="G263" i="2"/>
  <c r="L263" i="2" s="1"/>
  <c r="G265" i="2"/>
  <c r="L265" i="2" s="1"/>
  <c r="G286" i="2"/>
  <c r="K283" i="2"/>
  <c r="F275" i="2"/>
  <c r="O275" i="2" s="1"/>
  <c r="F360" i="2"/>
  <c r="O360" i="2" s="1"/>
  <c r="F132" i="2"/>
  <c r="O132" i="2" s="1"/>
  <c r="B539" i="2"/>
  <c r="F585" i="2"/>
  <c r="O585" i="2" s="1"/>
  <c r="B410" i="2"/>
  <c r="J235" i="2"/>
  <c r="I286" i="2"/>
  <c r="K80" i="2"/>
  <c r="C150" i="2"/>
  <c r="C117" i="2"/>
  <c r="D291" i="2"/>
  <c r="D64" i="2"/>
  <c r="J114" i="2"/>
  <c r="G516" i="2"/>
  <c r="L516" i="2" s="1"/>
  <c r="E108" i="2"/>
  <c r="J266" i="2"/>
  <c r="E299" i="2"/>
  <c r="F199" i="2"/>
  <c r="O199" i="2" s="1"/>
  <c r="J580" i="2"/>
  <c r="D69" i="2"/>
  <c r="F567" i="2"/>
  <c r="O567" i="2" s="1"/>
  <c r="C269" i="2"/>
  <c r="E152" i="2"/>
  <c r="K202" i="2"/>
  <c r="G199" i="2"/>
  <c r="C301" i="2"/>
  <c r="B326" i="2"/>
  <c r="J393" i="2"/>
  <c r="G344" i="2"/>
  <c r="F111" i="2"/>
  <c r="O111" i="2" s="1"/>
  <c r="K209" i="2"/>
  <c r="D96" i="2"/>
  <c r="B315" i="2"/>
  <c r="I442" i="2"/>
  <c r="D142" i="2"/>
  <c r="G235" i="2"/>
  <c r="L235" i="2" s="1"/>
  <c r="D173" i="2"/>
  <c r="C67" i="2"/>
  <c r="K218" i="2"/>
  <c r="I397" i="2"/>
  <c r="F293" i="2"/>
  <c r="O293" i="2" s="1"/>
  <c r="J285" i="2"/>
  <c r="I240" i="2"/>
  <c r="G114" i="2"/>
  <c r="L114" i="2" s="1"/>
  <c r="D286" i="2"/>
  <c r="G170" i="2"/>
  <c r="E194" i="2"/>
  <c r="G287" i="2"/>
  <c r="L287" i="2" s="1"/>
  <c r="D283" i="2"/>
  <c r="E488" i="2"/>
  <c r="I181" i="2"/>
  <c r="I413" i="2"/>
  <c r="J139" i="2"/>
  <c r="F52" i="2"/>
  <c r="O52" i="2" s="1"/>
  <c r="I235" i="2"/>
  <c r="B56" i="2"/>
  <c r="E248" i="2"/>
  <c r="G380" i="2"/>
  <c r="L380" i="2" s="1"/>
  <c r="E564" i="2"/>
  <c r="E461" i="2"/>
  <c r="C70" i="2"/>
  <c r="G153" i="2"/>
  <c r="C273" i="2"/>
  <c r="B125" i="2"/>
  <c r="D263" i="2"/>
  <c r="I196" i="2"/>
  <c r="B289" i="2"/>
  <c r="I96" i="2"/>
  <c r="I622" i="2"/>
  <c r="K274" i="2"/>
  <c r="C135" i="2"/>
  <c r="C264" i="2"/>
  <c r="G264" i="2"/>
  <c r="E35" i="2"/>
  <c r="C115" i="2"/>
  <c r="I92" i="2"/>
  <c r="K309" i="2"/>
  <c r="C540" i="2"/>
  <c r="G129" i="2"/>
  <c r="K127" i="2"/>
  <c r="G259" i="2"/>
  <c r="L259" i="2" s="1"/>
  <c r="F506" i="2"/>
  <c r="O506" i="2" s="1"/>
  <c r="F402" i="2"/>
  <c r="O402" i="2" s="1"/>
  <c r="C316" i="2"/>
  <c r="D414" i="2"/>
  <c r="D299" i="2"/>
  <c r="E165" i="2"/>
  <c r="F363" i="2"/>
  <c r="O363" i="2" s="1"/>
  <c r="J227" i="2"/>
  <c r="D132" i="2"/>
  <c r="K233" i="2"/>
  <c r="E122" i="2"/>
  <c r="J217" i="2"/>
  <c r="G547" i="2"/>
  <c r="L547" i="2" s="1"/>
  <c r="I117" i="2"/>
  <c r="E465" i="2"/>
  <c r="E100" i="2"/>
  <c r="E224" i="2"/>
  <c r="G132" i="2"/>
  <c r="L132" i="2" s="1"/>
  <c r="E36" i="2"/>
  <c r="I308" i="2"/>
  <c r="B163" i="2"/>
  <c r="I186" i="2"/>
  <c r="D49" i="2"/>
  <c r="K297" i="2"/>
  <c r="E109" i="2"/>
  <c r="J90" i="2"/>
  <c r="J93" i="2"/>
  <c r="K171" i="2"/>
  <c r="I330" i="2"/>
  <c r="D288" i="2"/>
  <c r="I314" i="2"/>
  <c r="G589" i="2"/>
  <c r="I244" i="2"/>
  <c r="I299" i="2"/>
  <c r="K56" i="2"/>
  <c r="B20" i="2"/>
  <c r="D30" i="2"/>
  <c r="B21" i="2"/>
  <c r="F29" i="2"/>
  <c r="O29" i="2" s="1"/>
  <c r="J30" i="2"/>
  <c r="F32" i="2"/>
  <c r="O32" i="2" s="1"/>
  <c r="F24" i="2"/>
  <c r="O24" i="2" s="1"/>
  <c r="J21" i="2"/>
  <c r="E32" i="2"/>
  <c r="F22" i="2"/>
  <c r="O22" i="2" s="1"/>
  <c r="B31" i="2"/>
  <c r="G29" i="2"/>
  <c r="D23" i="2"/>
  <c r="D27" i="2"/>
  <c r="K20" i="2"/>
  <c r="C21" i="2"/>
  <c r="K21" i="2"/>
  <c r="B23" i="2"/>
  <c r="G521" i="2"/>
  <c r="L521" i="2" s="1"/>
  <c r="I140" i="2"/>
  <c r="F304" i="2"/>
  <c r="O304" i="2" s="1"/>
  <c r="J260" i="2"/>
  <c r="F367" i="2"/>
  <c r="O367" i="2" s="1"/>
  <c r="I543" i="2"/>
  <c r="D537" i="2"/>
  <c r="E341" i="2"/>
  <c r="G93" i="2"/>
  <c r="F77" i="2"/>
  <c r="O77" i="2" s="1"/>
  <c r="F171" i="2"/>
  <c r="O171" i="2" s="1"/>
  <c r="F531" i="2"/>
  <c r="O531" i="2" s="1"/>
  <c r="K506" i="2"/>
  <c r="B460" i="2"/>
  <c r="I451" i="2"/>
  <c r="J387" i="2"/>
  <c r="G592" i="2"/>
  <c r="L592" i="2" s="1"/>
  <c r="E19" i="2"/>
  <c r="I421" i="2"/>
  <c r="B67" i="2"/>
  <c r="C481" i="2"/>
  <c r="G256" i="2"/>
  <c r="L256" i="2" s="1"/>
  <c r="J336" i="2"/>
  <c r="G533" i="2"/>
  <c r="G282" i="2"/>
  <c r="B335" i="2"/>
  <c r="J218" i="2"/>
  <c r="F197" i="2"/>
  <c r="O197" i="2" s="1"/>
  <c r="B101" i="2"/>
  <c r="C160" i="2"/>
  <c r="J210" i="2"/>
  <c r="J298" i="2"/>
  <c r="I473" i="2"/>
  <c r="E179" i="2"/>
  <c r="D48" i="2"/>
  <c r="G262" i="2"/>
  <c r="L262" i="2" s="1"/>
  <c r="G276" i="2"/>
  <c r="D543" i="2"/>
  <c r="D143" i="2"/>
  <c r="F96" i="2"/>
  <c r="O96" i="2" s="1"/>
  <c r="B36" i="2"/>
  <c r="C305" i="2"/>
  <c r="F261" i="2"/>
  <c r="O261" i="2" s="1"/>
  <c r="C63" i="2"/>
  <c r="K437" i="2"/>
  <c r="C127" i="2"/>
  <c r="C551" i="2"/>
  <c r="F217" i="2"/>
  <c r="O217" i="2" s="1"/>
  <c r="G306" i="2"/>
  <c r="J19" i="2"/>
  <c r="E57" i="2"/>
  <c r="J241" i="2"/>
  <c r="E148" i="2"/>
  <c r="G224" i="2"/>
  <c r="L224" i="2" s="1"/>
  <c r="B251" i="2"/>
  <c r="I189" i="2"/>
  <c r="G396" i="2"/>
  <c r="L396" i="2" s="1"/>
  <c r="J306" i="2"/>
  <c r="J375" i="2"/>
  <c r="E451" i="2"/>
  <c r="G218" i="2"/>
  <c r="J354" i="2"/>
  <c r="D234" i="2"/>
  <c r="J183" i="2"/>
  <c r="B255" i="2"/>
  <c r="E184" i="2"/>
  <c r="J592" i="2"/>
  <c r="J163" i="2"/>
  <c r="I176" i="2"/>
  <c r="F49" i="2"/>
  <c r="O49" i="2" s="1"/>
  <c r="C219" i="2"/>
  <c r="G130" i="2"/>
  <c r="L130" i="2" s="1"/>
  <c r="D470" i="2"/>
  <c r="G128" i="2"/>
  <c r="L128" i="2" s="1"/>
  <c r="K355" i="2"/>
  <c r="C53" i="2"/>
  <c r="F546" i="2"/>
  <c r="O546" i="2" s="1"/>
  <c r="I288" i="2"/>
  <c r="I39" i="2"/>
  <c r="D163" i="2"/>
  <c r="I84" i="2"/>
  <c r="D179" i="2"/>
  <c r="J261" i="2"/>
  <c r="E255" i="2"/>
  <c r="E139" i="2"/>
  <c r="G171" i="2"/>
  <c r="L171" i="2" s="1"/>
  <c r="B227" i="2"/>
  <c r="K48" i="2"/>
  <c r="I234" i="2"/>
  <c r="E20" i="2"/>
  <c r="I23" i="2"/>
  <c r="K26" i="2"/>
  <c r="I29" i="2"/>
  <c r="E22" i="2"/>
  <c r="C22" i="2"/>
  <c r="I20" i="2"/>
  <c r="F23" i="2"/>
  <c r="O23" i="2" s="1"/>
  <c r="J31" i="2"/>
  <c r="B28" i="2"/>
  <c r="C30" i="2"/>
  <c r="B29" i="2"/>
  <c r="K25" i="2"/>
  <c r="E24" i="2"/>
  <c r="E27" i="2"/>
  <c r="B32" i="2"/>
  <c r="J27" i="2"/>
  <c r="I26" i="2"/>
  <c r="D26" i="2"/>
  <c r="D624" i="2"/>
  <c r="I358" i="2"/>
  <c r="D354" i="2"/>
  <c r="J627" i="2"/>
  <c r="C589" i="2"/>
  <c r="G391" i="2"/>
  <c r="L391" i="2" s="1"/>
  <c r="G125" i="2"/>
  <c r="L125" i="2" s="1"/>
  <c r="F500" i="2"/>
  <c r="O500" i="2" s="1"/>
  <c r="E138" i="2"/>
  <c r="J121" i="2"/>
  <c r="D469" i="2"/>
  <c r="E357" i="2"/>
  <c r="B279" i="2"/>
  <c r="D189" i="2"/>
  <c r="G346" i="2"/>
  <c r="L346" i="2" s="1"/>
  <c r="D437" i="2"/>
  <c r="B97" i="2"/>
  <c r="I19" i="2"/>
  <c r="E500" i="2"/>
  <c r="C187" i="2"/>
  <c r="F174" i="2"/>
  <c r="O174" i="2" s="1"/>
  <c r="D185" i="2"/>
  <c r="K278" i="2"/>
  <c r="J106" i="2"/>
  <c r="D621" i="2"/>
  <c r="F299" i="2"/>
  <c r="O299" i="2" s="1"/>
  <c r="J83" i="2"/>
  <c r="F361" i="2"/>
  <c r="O361" i="2" s="1"/>
  <c r="D457" i="2"/>
  <c r="B496" i="2"/>
  <c r="I157" i="2"/>
  <c r="C512" i="2"/>
  <c r="I539" i="2"/>
  <c r="G313" i="2"/>
  <c r="F562" i="2"/>
  <c r="O562" i="2" s="1"/>
  <c r="J532" i="2"/>
  <c r="C454" i="2"/>
  <c r="J250" i="2"/>
  <c r="B194" i="2"/>
  <c r="F615" i="2"/>
  <c r="O615" i="2" s="1"/>
  <c r="I578" i="2"/>
  <c r="F177" i="2"/>
  <c r="O177" i="2" s="1"/>
  <c r="C517" i="2"/>
  <c r="J355" i="2"/>
  <c r="J539" i="2"/>
  <c r="C226" i="2"/>
  <c r="J176" i="2"/>
  <c r="D160" i="2"/>
  <c r="D355" i="2"/>
  <c r="K317" i="2"/>
  <c r="K221" i="2"/>
  <c r="I366" i="2"/>
  <c r="F267" i="2"/>
  <c r="O267" i="2" s="1"/>
  <c r="B449" i="2"/>
  <c r="I392" i="2"/>
  <c r="K354" i="2"/>
  <c r="C393" i="2"/>
  <c r="I511" i="2"/>
  <c r="G486" i="2"/>
  <c r="L486" i="2" s="1"/>
  <c r="B85" i="2"/>
  <c r="B464" i="2"/>
  <c r="K518" i="2"/>
  <c r="G231" i="2"/>
  <c r="L231" i="2" s="1"/>
  <c r="C292" i="2"/>
  <c r="K507" i="2"/>
  <c r="F325" i="2"/>
  <c r="O325" i="2" s="1"/>
  <c r="B357" i="2"/>
  <c r="E275" i="2"/>
  <c r="C432" i="2"/>
  <c r="G506" i="2"/>
  <c r="L506" i="2" s="1"/>
  <c r="K338" i="2"/>
  <c r="I251" i="2"/>
  <c r="B446" i="2"/>
  <c r="C59" i="2"/>
  <c r="J64" i="2"/>
  <c r="J226" i="2"/>
  <c r="I184" i="2"/>
  <c r="K150" i="2"/>
  <c r="C217" i="2"/>
  <c r="G211" i="2"/>
  <c r="F47" i="2"/>
  <c r="O47" i="2" s="1"/>
  <c r="F85" i="2"/>
  <c r="O85" i="2" s="1"/>
  <c r="D51" i="2"/>
  <c r="J297" i="2"/>
  <c r="F154" i="2"/>
  <c r="O154" i="2" s="1"/>
  <c r="K195" i="2"/>
  <c r="G417" i="2"/>
  <c r="K434" i="2"/>
  <c r="E250" i="2"/>
  <c r="G292" i="2"/>
  <c r="B145" i="2"/>
  <c r="D220" i="2"/>
  <c r="C205" i="2"/>
  <c r="I125" i="2"/>
  <c r="G87" i="2"/>
  <c r="L87" i="2" s="1"/>
  <c r="E52" i="2"/>
  <c r="G182" i="2"/>
  <c r="L182" i="2" s="1"/>
  <c r="I502" i="2"/>
  <c r="K88" i="2"/>
  <c r="B213" i="2"/>
  <c r="G270" i="2"/>
  <c r="L270" i="2" s="1"/>
  <c r="B106" i="2"/>
  <c r="K382" i="2"/>
  <c r="B527" i="2"/>
  <c r="D589" i="2"/>
  <c r="C40" i="2"/>
  <c r="J208" i="2"/>
  <c r="K235" i="2"/>
  <c r="E267" i="2"/>
  <c r="G126" i="2"/>
  <c r="C133" i="2"/>
  <c r="C250" i="2"/>
  <c r="C134" i="2"/>
  <c r="J219" i="2"/>
  <c r="D294" i="2"/>
  <c r="C247" i="2"/>
  <c r="E176" i="2"/>
  <c r="D170" i="2"/>
  <c r="G172" i="2"/>
  <c r="L172" i="2" s="1"/>
  <c r="K66" i="2"/>
  <c r="E178" i="2"/>
  <c r="J211" i="2"/>
  <c r="G149" i="2"/>
  <c r="B381" i="2"/>
  <c r="F83" i="2"/>
  <c r="O83" i="2" s="1"/>
  <c r="K154" i="2"/>
  <c r="E284" i="2"/>
  <c r="D295" i="2"/>
  <c r="I263" i="2"/>
  <c r="J504" i="2"/>
  <c r="E298" i="2"/>
  <c r="B500" i="2"/>
  <c r="B160" i="2"/>
  <c r="C20" i="2"/>
  <c r="I22" i="2"/>
  <c r="E23" i="2"/>
  <c r="G20" i="2"/>
  <c r="G23" i="2"/>
  <c r="K24" i="2"/>
  <c r="G22" i="2"/>
  <c r="E28" i="2"/>
  <c r="D21" i="2"/>
  <c r="B27" i="2"/>
  <c r="E25" i="2"/>
  <c r="I27" i="2"/>
  <c r="K30" i="2"/>
  <c r="G31" i="2"/>
  <c r="J29" i="2"/>
  <c r="F27" i="2"/>
  <c r="O27" i="2" s="1"/>
  <c r="C26" i="2"/>
  <c r="G32" i="2"/>
  <c r="J25" i="2"/>
  <c r="E26" i="2"/>
  <c r="F30" i="2"/>
  <c r="O30" i="2" s="1"/>
  <c r="D25" i="2"/>
  <c r="D32" i="2"/>
  <c r="I534" i="2"/>
  <c r="I486" i="2"/>
  <c r="D434" i="2"/>
  <c r="E99" i="2"/>
  <c r="B545" i="2"/>
  <c r="F503" i="2"/>
  <c r="O503" i="2" s="1"/>
  <c r="I537" i="2"/>
  <c r="F158" i="2"/>
  <c r="O158" i="2" s="1"/>
  <c r="I619" i="2"/>
  <c r="B144" i="2"/>
  <c r="E404" i="2"/>
  <c r="I124" i="2"/>
  <c r="K291" i="2"/>
  <c r="C630" i="2"/>
  <c r="C97" i="2"/>
  <c r="G137" i="2"/>
  <c r="E431" i="2"/>
  <c r="K167" i="2"/>
  <c r="K95" i="2"/>
  <c r="C200" i="2"/>
  <c r="E590" i="2"/>
  <c r="J42" i="2"/>
  <c r="I46" i="2"/>
  <c r="G222" i="2"/>
  <c r="E247" i="2"/>
  <c r="C410" i="2"/>
  <c r="D36" i="2"/>
  <c r="F598" i="2"/>
  <c r="O598" i="2" s="1"/>
  <c r="E227" i="2"/>
  <c r="K431" i="2"/>
  <c r="G104" i="2"/>
  <c r="L104" i="2" s="1"/>
  <c r="C362" i="2"/>
  <c r="C354" i="2"/>
  <c r="D522" i="2"/>
  <c r="D425" i="2"/>
  <c r="C548" i="2"/>
  <c r="D115" i="2"/>
  <c r="F594" i="2"/>
  <c r="O594" i="2" s="1"/>
  <c r="F222" i="2"/>
  <c r="O222" i="2" s="1"/>
  <c r="K60" i="2"/>
  <c r="G490" i="2"/>
  <c r="L490" i="2" s="1"/>
  <c r="I496" i="2"/>
  <c r="J466" i="2"/>
  <c r="D483" i="2"/>
  <c r="F126" i="2"/>
  <c r="O126" i="2" s="1"/>
  <c r="F255" i="2"/>
  <c r="O255" i="2" s="1"/>
  <c r="G35" i="2"/>
  <c r="L35" i="2" s="1"/>
  <c r="F19" i="2"/>
  <c r="O19" i="2" s="1"/>
  <c r="D33" i="2"/>
  <c r="I90" i="2"/>
  <c r="C446" i="2"/>
  <c r="C482" i="2"/>
  <c r="J180" i="2"/>
  <c r="K33" i="2"/>
  <c r="B258" i="2"/>
  <c r="D225" i="2"/>
  <c r="C257" i="2"/>
  <c r="B505" i="2"/>
  <c r="D546" i="2"/>
  <c r="B188" i="2"/>
  <c r="E409" i="2"/>
  <c r="J68" i="2"/>
  <c r="B204" i="2"/>
  <c r="K145" i="2"/>
  <c r="G268" i="2"/>
  <c r="L268" i="2" s="1"/>
  <c r="I284" i="2"/>
  <c r="K87" i="2"/>
  <c r="K41" i="2"/>
  <c r="C289" i="2"/>
  <c r="E611" i="2"/>
  <c r="J60" i="2"/>
  <c r="E571" i="2"/>
  <c r="I119" i="2"/>
  <c r="E297" i="2"/>
  <c r="C215" i="2"/>
  <c r="C206" i="2"/>
  <c r="G134" i="2"/>
  <c r="L134" i="2" s="1"/>
  <c r="E222" i="2"/>
  <c r="J483" i="2"/>
  <c r="B558" i="2"/>
  <c r="I74" i="2"/>
  <c r="K516" i="2"/>
  <c r="I21" i="2"/>
  <c r="D22" i="2"/>
  <c r="E30" i="2"/>
  <c r="D20" i="2"/>
  <c r="J28" i="2"/>
  <c r="K29" i="2"/>
  <c r="F21" i="2"/>
  <c r="O21" i="2" s="1"/>
  <c r="D28" i="2"/>
  <c r="B25" i="2"/>
  <c r="B24" i="2"/>
  <c r="B26" i="2"/>
  <c r="I24" i="2"/>
  <c r="D31" i="2"/>
  <c r="I32" i="2"/>
  <c r="K27" i="2"/>
  <c r="G24" i="2"/>
  <c r="B30" i="2"/>
  <c r="K31" i="2"/>
  <c r="G435" i="2"/>
  <c r="L435" i="2" s="1"/>
  <c r="G613" i="2"/>
  <c r="G230" i="2"/>
  <c r="J439" i="2"/>
  <c r="C591" i="2"/>
  <c r="I471" i="2"/>
  <c r="K197" i="2"/>
  <c r="C119" i="2"/>
  <c r="E166" i="2"/>
  <c r="E257" i="2"/>
  <c r="J304" i="2"/>
  <c r="K243" i="2"/>
  <c r="B253" i="2"/>
  <c r="F42" i="2"/>
  <c r="O42" i="2" s="1"/>
  <c r="K229" i="2"/>
  <c r="B108" i="2"/>
  <c r="J146" i="2"/>
  <c r="D130" i="2"/>
  <c r="D147" i="2"/>
  <c r="D601" i="2"/>
  <c r="F306" i="2"/>
  <c r="O306" i="2" s="1"/>
  <c r="F131" i="2"/>
  <c r="O131" i="2" s="1"/>
  <c r="J43" i="2"/>
  <c r="C24" i="2"/>
  <c r="G21" i="2"/>
  <c r="F28" i="2"/>
  <c r="O28" i="2" s="1"/>
  <c r="J22" i="2"/>
  <c r="D24" i="2"/>
  <c r="D145" i="2"/>
  <c r="F205" i="2"/>
  <c r="O205" i="2" s="1"/>
  <c r="K471" i="2"/>
  <c r="G40" i="2"/>
  <c r="D404" i="2"/>
  <c r="K22" i="2"/>
  <c r="K28" i="2"/>
  <c r="C27" i="2"/>
  <c r="G25" i="2"/>
  <c r="G30" i="2"/>
  <c r="C25" i="2"/>
  <c r="E234" i="2"/>
  <c r="J26" i="2"/>
  <c r="C32" i="2"/>
  <c r="G28" i="2"/>
  <c r="I97" i="2"/>
  <c r="D68" i="2"/>
  <c r="J585" i="2"/>
  <c r="E29" i="2"/>
  <c r="J23" i="2"/>
  <c r="B486" i="2"/>
  <c r="B38" i="2"/>
  <c r="G26" i="2"/>
  <c r="F26" i="2"/>
  <c r="O26" i="2" s="1"/>
  <c r="D311" i="2"/>
  <c r="E153" i="2"/>
  <c r="I275" i="2"/>
  <c r="C31" i="2"/>
  <c r="I31" i="2"/>
  <c r="I25" i="2"/>
  <c r="D67" i="2"/>
  <c r="L254" i="2" l="1"/>
  <c r="L286" i="2"/>
  <c r="L451" i="2"/>
  <c r="L386" i="2"/>
  <c r="L382" i="2"/>
  <c r="L155" i="2"/>
  <c r="L468" i="2"/>
  <c r="L313" i="2"/>
  <c r="Q313" i="2" s="1"/>
  <c r="L495" i="2"/>
  <c r="L456" i="2"/>
  <c r="L564" i="2"/>
  <c r="L233" i="2"/>
  <c r="L424" i="2"/>
  <c r="L415" i="2"/>
  <c r="L401" i="2"/>
  <c r="L201" i="2"/>
  <c r="Q201" i="2" s="1"/>
  <c r="L300" i="2"/>
  <c r="L510" i="2"/>
  <c r="L488" i="2"/>
  <c r="L332" i="2"/>
  <c r="L211" i="2"/>
  <c r="L208" i="2"/>
  <c r="L371" i="2"/>
  <c r="L369" i="2"/>
  <c r="Q369" i="2" s="1"/>
  <c r="L143" i="2"/>
  <c r="L627" i="2"/>
  <c r="L600" i="2"/>
  <c r="L613" i="2"/>
  <c r="L199" i="2"/>
  <c r="L567" i="2"/>
  <c r="L471" i="2"/>
  <c r="L447" i="2"/>
  <c r="P447" i="2" s="1"/>
  <c r="L170" i="2"/>
  <c r="L314" i="2"/>
  <c r="L460" i="2"/>
  <c r="Q460" i="2" s="1"/>
  <c r="L624" i="2"/>
  <c r="L139" i="2"/>
  <c r="L282" i="2"/>
  <c r="L375" i="2"/>
  <c r="Q375" i="2" s="1"/>
  <c r="L492" i="2"/>
  <c r="Q492" i="2" s="1"/>
  <c r="L163" i="2"/>
  <c r="L99" i="2"/>
  <c r="Q99" i="2" s="1"/>
  <c r="L409" i="2"/>
  <c r="L218" i="2"/>
  <c r="L129" i="2"/>
  <c r="L141" i="2"/>
  <c r="L197" i="2"/>
  <c r="L137" i="2"/>
  <c r="Q137" i="2" s="1"/>
  <c r="L258" i="2"/>
  <c r="L232" i="2"/>
  <c r="Q232" i="2" s="1"/>
  <c r="L40" i="2"/>
  <c r="Q40" i="2" s="1"/>
  <c r="L222" i="2"/>
  <c r="L275" i="2"/>
  <c r="P275" i="2" s="1"/>
  <c r="L26" i="2"/>
  <c r="Q26" i="2" s="1"/>
  <c r="L28" i="2"/>
  <c r="Q28" i="2" s="1"/>
  <c r="L230" i="2"/>
  <c r="Q230" i="2" s="1"/>
  <c r="L32" i="2"/>
  <c r="Q32" i="2" s="1"/>
  <c r="L31" i="2"/>
  <c r="Q31" i="2" s="1"/>
  <c r="L149" i="2"/>
  <c r="L417" i="2"/>
  <c r="L589" i="2"/>
  <c r="P589" i="2" s="1"/>
  <c r="L264" i="2"/>
  <c r="Q264" i="2" s="1"/>
  <c r="L344" i="2"/>
  <c r="L384" i="2"/>
  <c r="Q384" i="2" s="1"/>
  <c r="L147" i="2"/>
  <c r="L353" i="2"/>
  <c r="Q353" i="2" s="1"/>
  <c r="L168" i="2"/>
  <c r="L241" i="2"/>
  <c r="L131" i="2"/>
  <c r="Q131" i="2" s="1"/>
  <c r="L112" i="2"/>
  <c r="Q112" i="2" s="1"/>
  <c r="L71" i="2"/>
  <c r="L553" i="2"/>
  <c r="Q553" i="2" s="1"/>
  <c r="L546" i="2"/>
  <c r="Q546" i="2" s="1"/>
  <c r="L57" i="2"/>
  <c r="P57" i="2" s="1"/>
  <c r="L518" i="2"/>
  <c r="L358" i="2"/>
  <c r="L423" i="2"/>
  <c r="Q423" i="2" s="1"/>
  <c r="L90" i="2"/>
  <c r="P90" i="2" s="1"/>
  <c r="L374" i="2"/>
  <c r="P374" i="2" s="1"/>
  <c r="L520" i="2"/>
  <c r="Q520" i="2" s="1"/>
  <c r="L336" i="2"/>
  <c r="Q336" i="2" s="1"/>
  <c r="L610" i="2"/>
  <c r="Q610" i="2" s="1"/>
  <c r="L619" i="2"/>
  <c r="L581" i="2"/>
  <c r="L395" i="2"/>
  <c r="L452" i="2"/>
  <c r="Q452" i="2" s="1"/>
  <c r="L126" i="2"/>
  <c r="P126" i="2" s="1"/>
  <c r="L74" i="2"/>
  <c r="P74" i="2" s="1"/>
  <c r="L105" i="2"/>
  <c r="Q105" i="2" s="1"/>
  <c r="L504" i="2"/>
  <c r="Q504" i="2" s="1"/>
  <c r="L21" i="2"/>
  <c r="L20" i="2"/>
  <c r="L350" i="2"/>
  <c r="Q350" i="2" s="1"/>
  <c r="L113" i="2"/>
  <c r="Q113" i="2" s="1"/>
  <c r="L267" i="2"/>
  <c r="Q267" i="2" s="1"/>
  <c r="L191" i="2"/>
  <c r="Q191" i="2" s="1"/>
  <c r="L487" i="2"/>
  <c r="L266" i="2"/>
  <c r="Q266" i="2" s="1"/>
  <c r="L320" i="2"/>
  <c r="L330" i="2"/>
  <c r="L443" i="2"/>
  <c r="P443" i="2" s="1"/>
  <c r="L348" i="2"/>
  <c r="L607" i="2"/>
  <c r="L598" i="2"/>
  <c r="P598" i="2" s="1"/>
  <c r="L604" i="2"/>
  <c r="Q604" i="2" s="1"/>
  <c r="L574" i="2"/>
  <c r="P574" i="2" s="1"/>
  <c r="L530" i="2"/>
  <c r="Q530" i="2" s="1"/>
  <c r="L229" i="2"/>
  <c r="L50" i="2"/>
  <c r="L361" i="2"/>
  <c r="Q361" i="2" s="1"/>
  <c r="L238" i="2"/>
  <c r="L162" i="2"/>
  <c r="Q162" i="2" s="1"/>
  <c r="L501" i="2"/>
  <c r="L565" i="2"/>
  <c r="P565" i="2" s="1"/>
  <c r="L621" i="2"/>
  <c r="L323" i="2"/>
  <c r="L557" i="2"/>
  <c r="Q557" i="2" s="1"/>
  <c r="L428" i="2"/>
  <c r="L351" i="2"/>
  <c r="L438" i="2"/>
  <c r="L552" i="2"/>
  <c r="Q552" i="2" s="1"/>
  <c r="L306" i="2"/>
  <c r="Q306" i="2" s="1"/>
  <c r="L276" i="2"/>
  <c r="L227" i="2"/>
  <c r="L34" i="2"/>
  <c r="Q34" i="2" s="1"/>
  <c r="L549" i="2"/>
  <c r="Q549" i="2" s="1"/>
  <c r="L531" i="2"/>
  <c r="L615" i="2"/>
  <c r="Q615" i="2" s="1"/>
  <c r="L539" i="2"/>
  <c r="Q539" i="2" s="1"/>
  <c r="L356" i="2"/>
  <c r="Q356" i="2" s="1"/>
  <c r="L558" i="2"/>
  <c r="L194" i="2"/>
  <c r="L278" i="2"/>
  <c r="P278" i="2" s="1"/>
  <c r="L234" i="2"/>
  <c r="Q234" i="2" s="1"/>
  <c r="L46" i="2"/>
  <c r="L36" i="2"/>
  <c r="Q36" i="2" s="1"/>
  <c r="L225" i="2"/>
  <c r="Q225" i="2" s="1"/>
  <c r="L421" i="2"/>
  <c r="Q421" i="2" s="1"/>
  <c r="L394" i="2"/>
  <c r="Q394" i="2" s="1"/>
  <c r="L138" i="2"/>
  <c r="L228" i="2"/>
  <c r="Q228" i="2" s="1"/>
  <c r="L383" i="2"/>
  <c r="L579" i="2"/>
  <c r="P579" i="2" s="1"/>
  <c r="L316" i="2"/>
  <c r="Q316" i="2" s="1"/>
  <c r="L175" i="2"/>
  <c r="Q175" i="2" s="1"/>
  <c r="L559" i="2"/>
  <c r="P559" i="2" s="1"/>
  <c r="L45" i="2"/>
  <c r="L257" i="2"/>
  <c r="L261" i="2"/>
  <c r="L327" i="2"/>
  <c r="Q327" i="2" s="1"/>
  <c r="L329" i="2"/>
  <c r="L563" i="2"/>
  <c r="Q563" i="2" s="1"/>
  <c r="L294" i="2"/>
  <c r="L248" i="2"/>
  <c r="Q248" i="2" s="1"/>
  <c r="M25" i="2"/>
  <c r="N25" i="2"/>
  <c r="M215" i="2"/>
  <c r="N215" i="2"/>
  <c r="N446" i="2"/>
  <c r="M446" i="2"/>
  <c r="N133" i="2"/>
  <c r="M133" i="2"/>
  <c r="M219" i="2"/>
  <c r="N219" i="2"/>
  <c r="Q261" i="2"/>
  <c r="P261" i="2"/>
  <c r="P304" i="2"/>
  <c r="Q304" i="2"/>
  <c r="P567" i="2"/>
  <c r="Q567" i="2"/>
  <c r="M68" i="2"/>
  <c r="N68" i="2"/>
  <c r="Q138" i="2"/>
  <c r="P138" i="2"/>
  <c r="N153" i="2"/>
  <c r="M153" i="2"/>
  <c r="P141" i="2"/>
  <c r="Q141" i="2"/>
  <c r="N352" i="2"/>
  <c r="M352" i="2"/>
  <c r="Q488" i="2"/>
  <c r="P488" i="2"/>
  <c r="N239" i="2"/>
  <c r="M239" i="2"/>
  <c r="P320" i="2"/>
  <c r="Q320" i="2"/>
  <c r="N212" i="2"/>
  <c r="M212" i="2"/>
  <c r="N360" i="2"/>
  <c r="M360" i="2"/>
  <c r="M449" i="2"/>
  <c r="N449" i="2"/>
  <c r="P479" i="2"/>
  <c r="Q479" i="2"/>
  <c r="Q574" i="2"/>
  <c r="Q214" i="2"/>
  <c r="P214" i="2"/>
  <c r="N288" i="2"/>
  <c r="M288" i="2"/>
  <c r="M321" i="2"/>
  <c r="N321" i="2"/>
  <c r="P99" i="2"/>
  <c r="P232" i="2"/>
  <c r="M620" i="2"/>
  <c r="N620" i="2"/>
  <c r="M178" i="2"/>
  <c r="N178" i="2"/>
  <c r="M251" i="2"/>
  <c r="N251" i="2"/>
  <c r="N590" i="2"/>
  <c r="M590" i="2"/>
  <c r="N259" i="2"/>
  <c r="M259" i="2"/>
  <c r="L192" i="2"/>
  <c r="P213" i="2"/>
  <c r="Q213" i="2"/>
  <c r="N61" i="2"/>
  <c r="M61" i="2"/>
  <c r="L514" i="2"/>
  <c r="Q514" i="2" s="1"/>
  <c r="L169" i="2"/>
  <c r="N483" i="2"/>
  <c r="M483" i="2"/>
  <c r="L301" i="2"/>
  <c r="L297" i="2"/>
  <c r="Q297" i="2" s="1"/>
  <c r="N225" i="2"/>
  <c r="M225" i="2"/>
  <c r="M413" i="2"/>
  <c r="N413" i="2"/>
  <c r="M317" i="2"/>
  <c r="N317" i="2"/>
  <c r="P421" i="2"/>
  <c r="N89" i="2"/>
  <c r="M89" i="2"/>
  <c r="P530" i="2"/>
  <c r="M179" i="2"/>
  <c r="N179" i="2"/>
  <c r="M38" i="2"/>
  <c r="N38" i="2"/>
  <c r="L400" i="2"/>
  <c r="P400" i="2" s="1"/>
  <c r="M440" i="2"/>
  <c r="N440" i="2"/>
  <c r="M328" i="2"/>
  <c r="N328" i="2"/>
  <c r="L543" i="2"/>
  <c r="Q543" i="2" s="1"/>
  <c r="L249" i="2"/>
  <c r="Q249" i="2" s="1"/>
  <c r="M500" i="2"/>
  <c r="N500" i="2"/>
  <c r="M50" i="2"/>
  <c r="N50" i="2"/>
  <c r="N599" i="2"/>
  <c r="M599" i="2"/>
  <c r="Q471" i="2"/>
  <c r="P471" i="2"/>
  <c r="M593" i="2"/>
  <c r="N593" i="2"/>
  <c r="M326" i="2"/>
  <c r="N326" i="2"/>
  <c r="M327" i="2"/>
  <c r="N327" i="2"/>
  <c r="P617" i="2"/>
  <c r="Q617" i="2"/>
  <c r="L362" i="2"/>
  <c r="Q489" i="2"/>
  <c r="P489" i="2"/>
  <c r="M574" i="2"/>
  <c r="N574" i="2"/>
  <c r="M372" i="2"/>
  <c r="N372" i="2"/>
  <c r="P175" i="2"/>
  <c r="L117" i="2"/>
  <c r="P117" i="2" s="1"/>
  <c r="L245" i="2"/>
  <c r="Q245" i="2" s="1"/>
  <c r="M572" i="2"/>
  <c r="N572" i="2"/>
  <c r="P600" i="2"/>
  <c r="Q600" i="2"/>
  <c r="M365" i="2"/>
  <c r="N365" i="2"/>
  <c r="N587" i="2"/>
  <c r="M587" i="2"/>
  <c r="P137" i="2"/>
  <c r="L119" i="2"/>
  <c r="P119" i="2" s="1"/>
  <c r="M315" i="2"/>
  <c r="N315" i="2"/>
  <c r="P616" i="2"/>
  <c r="Q155" i="2"/>
  <c r="P155" i="2"/>
  <c r="Q396" i="2"/>
  <c r="P396" i="2"/>
  <c r="P386" i="2"/>
  <c r="Q386" i="2"/>
  <c r="N221" i="2"/>
  <c r="M221" i="2"/>
  <c r="P478" i="2"/>
  <c r="L202" i="2"/>
  <c r="Q202" i="2" s="1"/>
  <c r="N575" i="2"/>
  <c r="M575" i="2"/>
  <c r="P207" i="2"/>
  <c r="Q207" i="2"/>
  <c r="N56" i="2"/>
  <c r="M56" i="2"/>
  <c r="M499" i="2"/>
  <c r="N499" i="2"/>
  <c r="P84" i="2"/>
  <c r="Q84" i="2"/>
  <c r="Q390" i="2"/>
  <c r="P390" i="2"/>
  <c r="P428" i="2"/>
  <c r="Q428" i="2"/>
  <c r="P384" i="2"/>
  <c r="L620" i="2"/>
  <c r="Q620" i="2" s="1"/>
  <c r="M621" i="2"/>
  <c r="N621" i="2"/>
  <c r="P609" i="2"/>
  <c r="P537" i="2"/>
  <c r="Q537" i="2"/>
  <c r="L433" i="2"/>
  <c r="M238" i="2"/>
  <c r="N238" i="2"/>
  <c r="P490" i="2"/>
  <c r="Q490" i="2"/>
  <c r="L337" i="2"/>
  <c r="Q337" i="2" s="1"/>
  <c r="M185" i="2"/>
  <c r="N185" i="2"/>
  <c r="L629" i="2"/>
  <c r="Q629" i="2" s="1"/>
  <c r="N228" i="2"/>
  <c r="M228" i="2"/>
  <c r="N387" i="2"/>
  <c r="M387" i="2"/>
  <c r="P308" i="2"/>
  <c r="P611" i="2"/>
  <c r="N615" i="2"/>
  <c r="M615" i="2"/>
  <c r="M318" i="2"/>
  <c r="N318" i="2"/>
  <c r="L544" i="2"/>
  <c r="Q544" i="2" s="1"/>
  <c r="Q374" i="2"/>
  <c r="M299" i="2"/>
  <c r="N299" i="2"/>
  <c r="N306" i="2"/>
  <c r="M306" i="2"/>
  <c r="P520" i="2"/>
  <c r="L94" i="2"/>
  <c r="M421" i="2"/>
  <c r="N421" i="2"/>
  <c r="M73" i="2"/>
  <c r="N73" i="2"/>
  <c r="P497" i="2"/>
  <c r="L326" i="2"/>
  <c r="Q326" i="2" s="1"/>
  <c r="Q208" i="2"/>
  <c r="P208" i="2"/>
  <c r="M52" i="2"/>
  <c r="N52" i="2"/>
  <c r="P549" i="2"/>
  <c r="M276" i="2"/>
  <c r="N276" i="2"/>
  <c r="M405" i="2"/>
  <c r="N405" i="2"/>
  <c r="N311" i="2"/>
  <c r="M311" i="2"/>
  <c r="M394" i="2"/>
  <c r="N394" i="2"/>
  <c r="Q259" i="2"/>
  <c r="P259" i="2"/>
  <c r="L576" i="2"/>
  <c r="Q576" i="2" s="1"/>
  <c r="M431" i="2"/>
  <c r="N431" i="2"/>
  <c r="L203" i="2"/>
  <c r="L478" i="2"/>
  <c r="Q478" i="2" s="1"/>
  <c r="P563" i="2"/>
  <c r="M34" i="2"/>
  <c r="N34" i="2"/>
  <c r="L534" i="2"/>
  <c r="Q534" i="2" s="1"/>
  <c r="L368" i="2"/>
  <c r="P368" i="2" s="1"/>
  <c r="P460" i="2"/>
  <c r="N223" i="2"/>
  <c r="M223" i="2"/>
  <c r="L370" i="2"/>
  <c r="Q370" i="2" s="1"/>
  <c r="N378" i="2"/>
  <c r="M378" i="2"/>
  <c r="P300" i="2"/>
  <c r="Q300" i="2"/>
  <c r="P316" i="2"/>
  <c r="N229" i="2"/>
  <c r="M229" i="2"/>
  <c r="N604" i="2"/>
  <c r="M604" i="2"/>
  <c r="M361" i="2"/>
  <c r="N361" i="2"/>
  <c r="N563" i="2"/>
  <c r="M563" i="2"/>
  <c r="P517" i="2"/>
  <c r="N356" i="2"/>
  <c r="M356" i="2"/>
  <c r="N308" i="2"/>
  <c r="M308" i="2"/>
  <c r="M549" i="2"/>
  <c r="N549" i="2"/>
  <c r="L578" i="2"/>
  <c r="Q578" i="2" s="1"/>
  <c r="P450" i="2"/>
  <c r="Q450" i="2"/>
  <c r="N582" i="2"/>
  <c r="M582" i="2"/>
  <c r="P268" i="2"/>
  <c r="Q268" i="2"/>
  <c r="L309" i="2"/>
  <c r="P309" i="2" s="1"/>
  <c r="N227" i="2"/>
  <c r="M227" i="2"/>
  <c r="N159" i="2"/>
  <c r="M159" i="2"/>
  <c r="L133" i="2"/>
  <c r="L88" i="2"/>
  <c r="P88" i="2" s="1"/>
  <c r="P485" i="2"/>
  <c r="Q485" i="2"/>
  <c r="L157" i="2"/>
  <c r="P337" i="2"/>
  <c r="L446" i="2"/>
  <c r="Q446" i="2" s="1"/>
  <c r="Q605" i="2"/>
  <c r="P605" i="2"/>
  <c r="M585" i="2"/>
  <c r="N585" i="2"/>
  <c r="Q435" i="2"/>
  <c r="P435" i="2"/>
  <c r="P524" i="2"/>
  <c r="Q524" i="2"/>
  <c r="L584" i="2"/>
  <c r="Q584" i="2" s="1"/>
  <c r="M37" i="2"/>
  <c r="N37" i="2"/>
  <c r="L440" i="2"/>
  <c r="Q440" i="2" s="1"/>
  <c r="L575" i="2"/>
  <c r="Q575" i="2" s="1"/>
  <c r="L38" i="2"/>
  <c r="N46" i="2"/>
  <c r="M46" i="2"/>
  <c r="L388" i="2"/>
  <c r="Q388" i="2" s="1"/>
  <c r="N420" i="2"/>
  <c r="M420" i="2"/>
  <c r="Q459" i="2"/>
  <c r="P459" i="2"/>
  <c r="L413" i="2"/>
  <c r="Q413" i="2" s="1"/>
  <c r="L397" i="2"/>
  <c r="M329" i="2"/>
  <c r="N329" i="2"/>
  <c r="Q278" i="2"/>
  <c r="L416" i="2"/>
  <c r="Q416" i="2" s="1"/>
  <c r="M530" i="2"/>
  <c r="N530" i="2"/>
  <c r="P66" i="2"/>
  <c r="M35" i="2"/>
  <c r="N35" i="2"/>
  <c r="L373" i="2"/>
  <c r="Q373" i="2" s="1"/>
  <c r="L52" i="2"/>
  <c r="P52" i="2" s="1"/>
  <c r="N438" i="2"/>
  <c r="M438" i="2"/>
  <c r="N36" i="2"/>
  <c r="M36" i="2"/>
  <c r="P34" i="2"/>
  <c r="L372" i="2"/>
  <c r="P372" i="2" s="1"/>
  <c r="P170" i="2"/>
  <c r="Q170" i="2"/>
  <c r="P438" i="2"/>
  <c r="Q438" i="2"/>
  <c r="M558" i="2"/>
  <c r="N558" i="2"/>
  <c r="L525" i="2"/>
  <c r="N383" i="2"/>
  <c r="M383" i="2"/>
  <c r="P578" i="2"/>
  <c r="P251" i="2"/>
  <c r="L572" i="2"/>
  <c r="Q572" i="2" s="1"/>
  <c r="L499" i="2"/>
  <c r="P499" i="2" s="1"/>
  <c r="L445" i="2"/>
  <c r="N557" i="2"/>
  <c r="M557" i="2"/>
  <c r="P379" i="2"/>
  <c r="Q379" i="2"/>
  <c r="L118" i="2"/>
  <c r="P118" i="2" s="1"/>
  <c r="L597" i="2"/>
  <c r="P597" i="2" s="1"/>
  <c r="M428" i="2"/>
  <c r="N428" i="2"/>
  <c r="L92" i="2"/>
  <c r="Q92" i="2" s="1"/>
  <c r="P569" i="2"/>
  <c r="M99" i="2"/>
  <c r="N99" i="2"/>
  <c r="N408" i="2"/>
  <c r="M408" i="2"/>
  <c r="N341" i="2"/>
  <c r="M341" i="2"/>
  <c r="Q521" i="2"/>
  <c r="P521" i="2"/>
  <c r="Q401" i="2"/>
  <c r="P401" i="2"/>
  <c r="N218" i="2"/>
  <c r="M218" i="2"/>
  <c r="N562" i="2"/>
  <c r="M562" i="2"/>
  <c r="M497" i="2"/>
  <c r="N497" i="2"/>
  <c r="L47" i="2"/>
  <c r="Q47" i="2" s="1"/>
  <c r="P266" i="2"/>
  <c r="L298" i="2"/>
  <c r="P298" i="2" s="1"/>
  <c r="L630" i="2"/>
  <c r="Q630" i="2" s="1"/>
  <c r="P329" i="2"/>
  <c r="Q329" i="2"/>
  <c r="N258" i="2"/>
  <c r="M258" i="2"/>
  <c r="N252" i="2"/>
  <c r="M252" i="2"/>
  <c r="L142" i="2"/>
  <c r="P142" i="2" s="1"/>
  <c r="M351" i="2"/>
  <c r="N351" i="2"/>
  <c r="N137" i="2"/>
  <c r="M137" i="2"/>
  <c r="L305" i="2"/>
  <c r="Q305" i="2" s="1"/>
  <c r="M162" i="2"/>
  <c r="N162" i="2"/>
  <c r="P623" i="2"/>
  <c r="N138" i="2"/>
  <c r="M138" i="2"/>
  <c r="N552" i="2"/>
  <c r="M552" i="2"/>
  <c r="L411" i="2"/>
  <c r="Q411" i="2" s="1"/>
  <c r="M214" i="2"/>
  <c r="N214" i="2"/>
  <c r="N173" i="2"/>
  <c r="M173" i="2"/>
  <c r="N140" i="2"/>
  <c r="M140" i="2"/>
  <c r="P628" i="2"/>
  <c r="N503" i="2"/>
  <c r="M503" i="2"/>
  <c r="N545" i="2"/>
  <c r="M545" i="2"/>
  <c r="P239" i="2"/>
  <c r="M474" i="2"/>
  <c r="N474" i="2"/>
  <c r="P152" i="2"/>
  <c r="Q152" i="2"/>
  <c r="M141" i="2"/>
  <c r="N141" i="2"/>
  <c r="M531" i="2"/>
  <c r="N531" i="2"/>
  <c r="L223" i="2"/>
  <c r="P223" i="2" s="1"/>
  <c r="L545" i="2"/>
  <c r="Q545" i="2" s="1"/>
  <c r="N85" i="2"/>
  <c r="M85" i="2"/>
  <c r="L503" i="2"/>
  <c r="Q503" i="2" s="1"/>
  <c r="N197" i="2"/>
  <c r="M197" i="2"/>
  <c r="M613" i="2"/>
  <c r="N613" i="2"/>
  <c r="N539" i="2"/>
  <c r="M539" i="2"/>
  <c r="Q254" i="2"/>
  <c r="P254" i="2"/>
  <c r="Q221" i="2"/>
  <c r="M579" i="2"/>
  <c r="N579" i="2"/>
  <c r="P187" i="2"/>
  <c r="L477" i="2"/>
  <c r="P38" i="2"/>
  <c r="Q38" i="2"/>
  <c r="N129" i="2"/>
  <c r="M129" i="2"/>
  <c r="L173" i="2"/>
  <c r="Q173" i="2" s="1"/>
  <c r="L538" i="2"/>
  <c r="Q538" i="2" s="1"/>
  <c r="L187" i="2"/>
  <c r="Q187" i="2" s="1"/>
  <c r="N232" i="2"/>
  <c r="M232" i="2"/>
  <c r="L532" i="2"/>
  <c r="P532" i="2" s="1"/>
  <c r="Q79" i="2"/>
  <c r="P79" i="2"/>
  <c r="P545" i="2"/>
  <c r="L568" i="2"/>
  <c r="Q568" i="2" s="1"/>
  <c r="M278" i="2"/>
  <c r="N278" i="2"/>
  <c r="L108" i="2"/>
  <c r="Q108" i="2" s="1"/>
  <c r="Q372" i="2"/>
  <c r="L186" i="2"/>
  <c r="Q186" i="2" s="1"/>
  <c r="L586" i="2"/>
  <c r="M194" i="2"/>
  <c r="N194" i="2"/>
  <c r="N234" i="2"/>
  <c r="M234" i="2"/>
  <c r="P222" i="2"/>
  <c r="Q222" i="2"/>
  <c r="M551" i="2"/>
  <c r="N551" i="2"/>
  <c r="N150" i="2"/>
  <c r="M150" i="2"/>
  <c r="M66" i="2"/>
  <c r="N66" i="2"/>
  <c r="N23" i="2"/>
  <c r="M23" i="2"/>
  <c r="Q117" i="2"/>
  <c r="Q283" i="2"/>
  <c r="P283" i="2"/>
  <c r="P233" i="2"/>
  <c r="Q233" i="2"/>
  <c r="P491" i="2"/>
  <c r="P382" i="2"/>
  <c r="Q382" i="2"/>
  <c r="N246" i="2"/>
  <c r="M246" i="2"/>
  <c r="N450" i="2"/>
  <c r="M450" i="2"/>
  <c r="Q603" i="2"/>
  <c r="M514" i="2"/>
  <c r="N514" i="2"/>
  <c r="L212" i="2"/>
  <c r="Q212" i="2" s="1"/>
  <c r="P262" i="2"/>
  <c r="Q262" i="2"/>
  <c r="M373" i="2"/>
  <c r="N373" i="2"/>
  <c r="N279" i="2"/>
  <c r="M279" i="2"/>
  <c r="M192" i="2"/>
  <c r="N192" i="2"/>
  <c r="M535" i="2"/>
  <c r="N535" i="2"/>
  <c r="N467" i="2"/>
  <c r="M467" i="2"/>
  <c r="P81" i="2"/>
  <c r="Q81" i="2"/>
  <c r="Q522" i="2"/>
  <c r="P522" i="2"/>
  <c r="M231" i="2"/>
  <c r="N231" i="2"/>
  <c r="Q39" i="2"/>
  <c r="P39" i="2"/>
  <c r="N513" i="2"/>
  <c r="M513" i="2"/>
  <c r="P612" i="2"/>
  <c r="P165" i="2"/>
  <c r="Q165" i="2"/>
  <c r="L97" i="2"/>
  <c r="N32" i="2"/>
  <c r="M32" i="2"/>
  <c r="L30" i="2"/>
  <c r="Q30" i="2" s="1"/>
  <c r="P205" i="2"/>
  <c r="P28" i="2"/>
  <c r="P131" i="2"/>
  <c r="L24" i="2"/>
  <c r="Q24" i="2" s="1"/>
  <c r="P255" i="2"/>
  <c r="M410" i="2"/>
  <c r="N410" i="2"/>
  <c r="N630" i="2"/>
  <c r="M630" i="2"/>
  <c r="M26" i="2"/>
  <c r="N26" i="2"/>
  <c r="L23" i="2"/>
  <c r="Q23" i="2" s="1"/>
  <c r="M20" i="2"/>
  <c r="N20" i="2"/>
  <c r="M40" i="2"/>
  <c r="N40" i="2"/>
  <c r="L292" i="2"/>
  <c r="P292" i="2" s="1"/>
  <c r="Q85" i="2"/>
  <c r="P85" i="2"/>
  <c r="N59" i="2"/>
  <c r="M59" i="2"/>
  <c r="N226" i="2"/>
  <c r="M226" i="2"/>
  <c r="Q299" i="2"/>
  <c r="P299" i="2"/>
  <c r="P49" i="2"/>
  <c r="N127" i="2"/>
  <c r="M127" i="2"/>
  <c r="M305" i="2"/>
  <c r="N305" i="2"/>
  <c r="M160" i="2"/>
  <c r="N160" i="2"/>
  <c r="M21" i="2"/>
  <c r="N21" i="2"/>
  <c r="L29" i="2"/>
  <c r="Q29" i="2" s="1"/>
  <c r="P363" i="2"/>
  <c r="N316" i="2"/>
  <c r="M316" i="2"/>
  <c r="M264" i="2"/>
  <c r="N264" i="2"/>
  <c r="Q275" i="2"/>
  <c r="P180" i="2"/>
  <c r="Q180" i="2"/>
  <c r="N62" i="2"/>
  <c r="M62" i="2"/>
  <c r="L115" i="2"/>
  <c r="Q115" i="2" s="1"/>
  <c r="N284" i="2"/>
  <c r="M284" i="2"/>
  <c r="P455" i="2"/>
  <c r="Q455" i="2"/>
  <c r="N523" i="2"/>
  <c r="M523" i="2"/>
  <c r="P20" i="2"/>
  <c r="Q20" i="2"/>
  <c r="M28" i="2"/>
  <c r="N28" i="2"/>
  <c r="M222" i="2"/>
  <c r="N222" i="2"/>
  <c r="P249" i="2"/>
  <c r="Q281" i="2"/>
  <c r="P281" i="2"/>
  <c r="N146" i="2"/>
  <c r="M146" i="2"/>
  <c r="N33" i="2"/>
  <c r="M33" i="2"/>
  <c r="M230" i="2"/>
  <c r="N230" i="2"/>
  <c r="M147" i="2"/>
  <c r="N147" i="2"/>
  <c r="P514" i="2"/>
  <c r="P630" i="2"/>
  <c r="P446" i="2"/>
  <c r="M406" i="2"/>
  <c r="N406" i="2"/>
  <c r="P248" i="2"/>
  <c r="L284" i="2"/>
  <c r="Q284" i="2" s="1"/>
  <c r="M425" i="2"/>
  <c r="N425" i="2"/>
  <c r="L612" i="2"/>
  <c r="Q612" i="2" s="1"/>
  <c r="M402" i="2"/>
  <c r="N402" i="2"/>
  <c r="P475" i="2"/>
  <c r="Q475" i="2"/>
  <c r="N145" i="2"/>
  <c r="M145" i="2"/>
  <c r="L200" i="2"/>
  <c r="Q200" i="2" s="1"/>
  <c r="M124" i="2"/>
  <c r="N124" i="2"/>
  <c r="N271" i="2"/>
  <c r="M271" i="2"/>
  <c r="M102" i="2"/>
  <c r="N102" i="2"/>
  <c r="Q163" i="2"/>
  <c r="P163" i="2"/>
  <c r="N110" i="2"/>
  <c r="M110" i="2"/>
  <c r="P423" i="2"/>
  <c r="M392" i="2"/>
  <c r="N392" i="2"/>
  <c r="Q133" i="2"/>
  <c r="P133" i="2"/>
  <c r="N109" i="2"/>
  <c r="M109" i="2"/>
  <c r="Q443" i="2"/>
  <c r="M542" i="2"/>
  <c r="N542" i="2"/>
  <c r="M189" i="2"/>
  <c r="N189" i="2"/>
  <c r="P552" i="2"/>
  <c r="Q509" i="2"/>
  <c r="P509" i="2"/>
  <c r="M310" i="2"/>
  <c r="N310" i="2"/>
  <c r="M331" i="2"/>
  <c r="N331" i="2"/>
  <c r="P498" i="2"/>
  <c r="N556" i="2"/>
  <c r="M556" i="2"/>
  <c r="P103" i="2"/>
  <c r="Q103" i="2"/>
  <c r="P331" i="2"/>
  <c r="M583" i="2"/>
  <c r="N583" i="2"/>
  <c r="L109" i="2"/>
  <c r="Q109" i="2" s="1"/>
  <c r="P358" i="2"/>
  <c r="Q358" i="2"/>
  <c r="N113" i="2"/>
  <c r="M113" i="2"/>
  <c r="M198" i="2"/>
  <c r="N198" i="2"/>
  <c r="L296" i="2"/>
  <c r="P296" i="2" s="1"/>
  <c r="N275" i="2"/>
  <c r="M275" i="2"/>
  <c r="P558" i="2"/>
  <c r="Q558" i="2"/>
  <c r="P343" i="2"/>
  <c r="M92" i="2"/>
  <c r="N92" i="2"/>
  <c r="P231" i="2"/>
  <c r="Q231" i="2"/>
  <c r="M196" i="2"/>
  <c r="N196" i="2"/>
  <c r="L124" i="2"/>
  <c r="P124" i="2" s="1"/>
  <c r="L63" i="2"/>
  <c r="Q63" i="2" s="1"/>
  <c r="P467" i="2"/>
  <c r="P206" i="2"/>
  <c r="Q280" i="2"/>
  <c r="P280" i="2"/>
  <c r="P101" i="2"/>
  <c r="L198" i="2"/>
  <c r="Q198" i="2" s="1"/>
  <c r="P315" i="2"/>
  <c r="N98" i="2"/>
  <c r="M98" i="2"/>
  <c r="P44" i="2"/>
  <c r="P243" i="2"/>
  <c r="Q243" i="2"/>
  <c r="P271" i="2"/>
  <c r="P561" i="2"/>
  <c r="Q561" i="2"/>
  <c r="M470" i="2"/>
  <c r="N470" i="2"/>
  <c r="M609" i="2"/>
  <c r="N609" i="2"/>
  <c r="M571" i="2"/>
  <c r="N571" i="2"/>
  <c r="L467" i="2"/>
  <c r="Q467" i="2" s="1"/>
  <c r="P353" i="2"/>
  <c r="M506" i="2"/>
  <c r="N506" i="2"/>
  <c r="M319" i="2"/>
  <c r="N319" i="2"/>
  <c r="N407" i="2"/>
  <c r="M407" i="2"/>
  <c r="L41" i="2"/>
  <c r="P41" i="2" s="1"/>
  <c r="L269" i="2"/>
  <c r="Q269" i="2" s="1"/>
  <c r="Q74" i="2"/>
  <c r="N325" i="2"/>
  <c r="M325" i="2"/>
  <c r="P587" i="2"/>
  <c r="P602" i="2"/>
  <c r="Q602" i="2"/>
  <c r="N82" i="2"/>
  <c r="M82" i="2"/>
  <c r="P540" i="2"/>
  <c r="N282" i="2"/>
  <c r="M282" i="2"/>
  <c r="L150" i="2"/>
  <c r="M297" i="2"/>
  <c r="N297" i="2"/>
  <c r="M267" i="2"/>
  <c r="N267" i="2"/>
  <c r="L135" i="2"/>
  <c r="Q135" i="2" s="1"/>
  <c r="P246" i="2"/>
  <c r="N170" i="2"/>
  <c r="M170" i="2"/>
  <c r="N176" i="2"/>
  <c r="M176" i="2"/>
  <c r="N211" i="2"/>
  <c r="M211" i="2"/>
  <c r="Q211" i="2"/>
  <c r="P211" i="2"/>
  <c r="L67" i="2"/>
  <c r="Q67" i="2" s="1"/>
  <c r="Q298" i="2"/>
  <c r="L289" i="2"/>
  <c r="Q289" i="2" s="1"/>
  <c r="M58" i="2"/>
  <c r="N58" i="2"/>
  <c r="N529" i="2"/>
  <c r="M529" i="2"/>
  <c r="L146" i="2"/>
  <c r="P146" i="2" s="1"/>
  <c r="M72" i="2"/>
  <c r="N72" i="2"/>
  <c r="P586" i="2"/>
  <c r="Q586" i="2"/>
  <c r="M245" i="2"/>
  <c r="N245" i="2"/>
  <c r="P383" i="2"/>
  <c r="Q383" i="2"/>
  <c r="M543" i="2"/>
  <c r="N543" i="2"/>
  <c r="M415" i="2"/>
  <c r="N415" i="2"/>
  <c r="P469" i="2"/>
  <c r="M121" i="2"/>
  <c r="N121" i="2"/>
  <c r="N118" i="2"/>
  <c r="M118" i="2"/>
  <c r="M411" i="2"/>
  <c r="N411" i="2"/>
  <c r="M469" i="2"/>
  <c r="N469" i="2"/>
  <c r="P523" i="2"/>
  <c r="N347" i="2"/>
  <c r="M347" i="2"/>
  <c r="M602" i="2"/>
  <c r="N602" i="2"/>
  <c r="P397" i="2"/>
  <c r="Q397" i="2"/>
  <c r="P627" i="2"/>
  <c r="Q627" i="2"/>
  <c r="M441" i="2"/>
  <c r="N441" i="2"/>
  <c r="N152" i="2"/>
  <c r="M152" i="2"/>
  <c r="Q368" i="2"/>
  <c r="N224" i="2"/>
  <c r="M224" i="2"/>
  <c r="L540" i="2"/>
  <c r="Q540" i="2" s="1"/>
  <c r="M418" i="2"/>
  <c r="N418" i="2"/>
  <c r="N260" i="2"/>
  <c r="M260" i="2"/>
  <c r="N544" i="2"/>
  <c r="M544" i="2"/>
  <c r="Q495" i="2"/>
  <c r="P495" i="2"/>
  <c r="M546" i="2"/>
  <c r="N546" i="2"/>
  <c r="L217" i="2"/>
  <c r="P217" i="2" s="1"/>
  <c r="P620" i="2"/>
  <c r="L566" i="2"/>
  <c r="Q566" i="2" s="1"/>
  <c r="P252" i="2"/>
  <c r="Q252" i="2"/>
  <c r="Q149" i="2"/>
  <c r="P149" i="2"/>
  <c r="Q486" i="2"/>
  <c r="P486" i="2"/>
  <c r="P453" i="2"/>
  <c r="P493" i="2"/>
  <c r="N534" i="2"/>
  <c r="M534" i="2"/>
  <c r="P625" i="2"/>
  <c r="Q625" i="2"/>
  <c r="M168" i="2"/>
  <c r="N168" i="2"/>
  <c r="P412" i="2"/>
  <c r="L260" i="2"/>
  <c r="Q260" i="2" s="1"/>
  <c r="L570" i="2"/>
  <c r="Q570" i="2" s="1"/>
  <c r="L56" i="2"/>
  <c r="P56" i="2" s="1"/>
  <c r="N330" i="2"/>
  <c r="M330" i="2"/>
  <c r="P389" i="2"/>
  <c r="Q381" i="2"/>
  <c r="P381" i="2"/>
  <c r="M314" i="2"/>
  <c r="N314" i="2"/>
  <c r="M375" i="2"/>
  <c r="N375" i="2"/>
  <c r="N172" i="2"/>
  <c r="M172" i="2"/>
  <c r="M371" i="2"/>
  <c r="N371" i="2"/>
  <c r="M388" i="2"/>
  <c r="N388" i="2"/>
  <c r="Q599" i="2"/>
  <c r="P139" i="2"/>
  <c r="Q139" i="2"/>
  <c r="N553" i="2"/>
  <c r="M553" i="2"/>
  <c r="L343" i="2"/>
  <c r="Q343" i="2" s="1"/>
  <c r="Q433" i="2"/>
  <c r="P433" i="2"/>
  <c r="P188" i="2"/>
  <c r="Q188" i="2"/>
  <c r="M391" i="2"/>
  <c r="N391" i="2"/>
  <c r="M60" i="2"/>
  <c r="N60" i="2"/>
  <c r="L500" i="2"/>
  <c r="N320" i="2"/>
  <c r="M320" i="2"/>
  <c r="P290" i="2"/>
  <c r="P610" i="2"/>
  <c r="L493" i="2"/>
  <c r="Q493" i="2" s="1"/>
  <c r="N107" i="2"/>
  <c r="M107" i="2"/>
  <c r="L91" i="2"/>
  <c r="P91" i="2" s="1"/>
  <c r="P395" i="2"/>
  <c r="Q395" i="2"/>
  <c r="N369" i="2"/>
  <c r="M369" i="2"/>
  <c r="N515" i="2"/>
  <c r="M515" i="2"/>
  <c r="L185" i="2"/>
  <c r="Q185" i="2" s="1"/>
  <c r="N309" i="2"/>
  <c r="M309" i="2"/>
  <c r="P473" i="2"/>
  <c r="Q473" i="2"/>
  <c r="L392" i="2"/>
  <c r="Q392" i="2" s="1"/>
  <c r="Q579" i="2"/>
  <c r="N201" i="2"/>
  <c r="M201" i="2"/>
  <c r="N389" i="2"/>
  <c r="M389" i="2"/>
  <c r="P416" i="2"/>
  <c r="M396" i="2"/>
  <c r="N396" i="2"/>
  <c r="P313" i="2"/>
  <c r="N627" i="2"/>
  <c r="M627" i="2"/>
  <c r="M208" i="2"/>
  <c r="N208" i="2"/>
  <c r="N379" i="2"/>
  <c r="M379" i="2"/>
  <c r="P601" i="2"/>
  <c r="Q601" i="2"/>
  <c r="N157" i="2"/>
  <c r="M157" i="2"/>
  <c r="N619" i="2"/>
  <c r="M619" i="2"/>
  <c r="L599" i="2"/>
  <c r="P599" i="2" s="1"/>
  <c r="M510" i="2"/>
  <c r="N510" i="2"/>
  <c r="L580" i="2"/>
  <c r="Q580" i="2" s="1"/>
  <c r="L403" i="2"/>
  <c r="N492" i="2"/>
  <c r="M492" i="2"/>
  <c r="N277" i="2"/>
  <c r="M277" i="2"/>
  <c r="L569" i="2"/>
  <c r="Q569" i="2" s="1"/>
  <c r="M488" i="2"/>
  <c r="N488" i="2"/>
  <c r="M452" i="2"/>
  <c r="N452" i="2"/>
  <c r="N300" i="2"/>
  <c r="M300" i="2"/>
  <c r="M598" i="2"/>
  <c r="N598" i="2"/>
  <c r="L98" i="2"/>
  <c r="Q98" i="2" s="1"/>
  <c r="M336" i="2"/>
  <c r="N336" i="2"/>
  <c r="N298" i="2"/>
  <c r="M298" i="2"/>
  <c r="L317" i="2"/>
  <c r="P317" i="2" s="1"/>
  <c r="L215" i="2"/>
  <c r="P215" i="2" s="1"/>
  <c r="Q532" i="2"/>
  <c r="Q143" i="2"/>
  <c r="P143" i="2"/>
  <c r="L312" i="2"/>
  <c r="Q312" i="2" s="1"/>
  <c r="P209" i="2"/>
  <c r="Q589" i="2"/>
  <c r="N332" i="2"/>
  <c r="M332" i="2"/>
  <c r="M466" i="2"/>
  <c r="N466" i="2"/>
  <c r="Q487" i="2"/>
  <c r="P487" i="2"/>
  <c r="L37" i="2"/>
  <c r="Q37" i="2" s="1"/>
  <c r="M457" i="2"/>
  <c r="N457" i="2"/>
  <c r="L72" i="2"/>
  <c r="P72" i="2" s="1"/>
  <c r="L253" i="2"/>
  <c r="Q253" i="2" s="1"/>
  <c r="L587" i="2"/>
  <c r="Q587" i="2" s="1"/>
  <c r="N607" i="2"/>
  <c r="M607" i="2"/>
  <c r="N151" i="2"/>
  <c r="M151" i="2"/>
  <c r="P218" i="2"/>
  <c r="Q218" i="2"/>
  <c r="P98" i="2"/>
  <c r="Q121" i="2"/>
  <c r="P121" i="2"/>
  <c r="M210" i="2"/>
  <c r="N210" i="2"/>
  <c r="P227" i="2"/>
  <c r="Q227" i="2"/>
  <c r="P312" i="2"/>
  <c r="P277" i="2"/>
  <c r="Q277" i="2"/>
  <c r="L622" i="2"/>
  <c r="Q622" i="2" s="1"/>
  <c r="L339" i="2"/>
  <c r="P621" i="2"/>
  <c r="Q621" i="2"/>
  <c r="Q516" i="2"/>
  <c r="P516" i="2"/>
  <c r="P258" i="2"/>
  <c r="Q258" i="2"/>
  <c r="N473" i="2"/>
  <c r="M473" i="2"/>
  <c r="L342" i="2"/>
  <c r="Q342" i="2" s="1"/>
  <c r="Q464" i="2"/>
  <c r="P464" i="2"/>
  <c r="N395" i="2"/>
  <c r="M395" i="2"/>
  <c r="N143" i="2"/>
  <c r="M143" i="2"/>
  <c r="M283" i="2"/>
  <c r="N283" i="2"/>
  <c r="N349" i="2"/>
  <c r="M349" i="2"/>
  <c r="N600" i="2"/>
  <c r="M600" i="2"/>
  <c r="Q60" i="2"/>
  <c r="P60" i="2"/>
  <c r="N401" i="2"/>
  <c r="M401" i="2"/>
  <c r="M220" i="2"/>
  <c r="N220" i="2"/>
  <c r="M385" i="2"/>
  <c r="N385" i="2"/>
  <c r="M596" i="2"/>
  <c r="N596" i="2"/>
  <c r="N287" i="2"/>
  <c r="M287" i="2"/>
  <c r="L106" i="2"/>
  <c r="P106" i="2" s="1"/>
  <c r="L376" i="2"/>
  <c r="Q376" i="2" s="1"/>
  <c r="L583" i="2"/>
  <c r="P583" i="2" s="1"/>
  <c r="L482" i="2"/>
  <c r="Q482" i="2" s="1"/>
  <c r="L365" i="2"/>
  <c r="N606" i="2"/>
  <c r="M606" i="2"/>
  <c r="L273" i="2"/>
  <c r="P273" i="2" s="1"/>
  <c r="L193" i="2"/>
  <c r="Q193" i="2" s="1"/>
  <c r="N54" i="2"/>
  <c r="M54" i="2"/>
  <c r="M475" i="2"/>
  <c r="N475" i="2"/>
  <c r="P50" i="2"/>
  <c r="Q50" i="2"/>
  <c r="L618" i="2"/>
  <c r="Q618" i="2" s="1"/>
  <c r="P51" i="2"/>
  <c r="Q51" i="2"/>
  <c r="L441" i="2"/>
  <c r="Q441" i="2" s="1"/>
  <c r="N498" i="2"/>
  <c r="M498" i="2"/>
  <c r="L515" i="2"/>
  <c r="Q515" i="2" s="1"/>
  <c r="N171" i="2"/>
  <c r="M171" i="2"/>
  <c r="L151" i="2"/>
  <c r="Q151" i="2" s="1"/>
  <c r="L497" i="2"/>
  <c r="Q497" i="2" s="1"/>
  <c r="N335" i="2"/>
  <c r="M335" i="2"/>
  <c r="P463" i="2"/>
  <c r="Q463" i="2"/>
  <c r="N476" i="2"/>
  <c r="M476" i="2"/>
  <c r="L457" i="2"/>
  <c r="Q457" i="2" s="1"/>
  <c r="N322" i="2"/>
  <c r="M322" i="2"/>
  <c r="N123" i="2"/>
  <c r="M123" i="2"/>
  <c r="L523" i="2"/>
  <c r="Q523" i="2" s="1"/>
  <c r="N447" i="2"/>
  <c r="M447" i="2"/>
  <c r="Q41" i="2"/>
  <c r="L404" i="2"/>
  <c r="Q404" i="2" s="1"/>
  <c r="P157" i="2"/>
  <c r="Q157" i="2"/>
  <c r="P226" i="2"/>
  <c r="N181" i="2"/>
  <c r="M181" i="2"/>
  <c r="N242" i="2"/>
  <c r="M242" i="2"/>
  <c r="P114" i="2"/>
  <c r="Q114" i="2"/>
  <c r="P342" i="2"/>
  <c r="L465" i="2"/>
  <c r="Q465" i="2" s="1"/>
  <c r="P338" i="2"/>
  <c r="L389" i="2"/>
  <c r="Q389" i="2" s="1"/>
  <c r="P571" i="2"/>
  <c r="M268" i="2"/>
  <c r="N268" i="2"/>
  <c r="L69" i="2"/>
  <c r="Q69" i="2" s="1"/>
  <c r="Q123" i="2"/>
  <c r="P123" i="2"/>
  <c r="Q614" i="2"/>
  <c r="M340" i="2"/>
  <c r="N340" i="2"/>
  <c r="M190" i="2"/>
  <c r="N190" i="2"/>
  <c r="N554" i="2"/>
  <c r="M554" i="2"/>
  <c r="N43" i="2"/>
  <c r="M43" i="2"/>
  <c r="M161" i="2"/>
  <c r="N161" i="2"/>
  <c r="L181" i="2"/>
  <c r="Q181" i="2" s="1"/>
  <c r="L354" i="2"/>
  <c r="P554" i="2"/>
  <c r="Q554" i="2"/>
  <c r="M158" i="2"/>
  <c r="N158" i="2"/>
  <c r="P184" i="2"/>
  <c r="L474" i="2"/>
  <c r="Q474" i="2" s="1"/>
  <c r="L328" i="2"/>
  <c r="L310" i="2"/>
  <c r="Q310" i="2" s="1"/>
  <c r="M195" i="2"/>
  <c r="N195" i="2"/>
  <c r="L442" i="2"/>
  <c r="Q442" i="2" s="1"/>
  <c r="N377" i="2"/>
  <c r="M377" i="2"/>
  <c r="L307" i="2"/>
  <c r="M517" i="2"/>
  <c r="N517" i="2"/>
  <c r="N22" i="2"/>
  <c r="M22" i="2"/>
  <c r="N70" i="2"/>
  <c r="M70" i="2"/>
  <c r="Q147" i="2"/>
  <c r="P147" i="2"/>
  <c r="N584" i="2"/>
  <c r="M584" i="2"/>
  <c r="P442" i="2"/>
  <c r="P253" i="2"/>
  <c r="P128" i="2"/>
  <c r="Q128" i="2"/>
  <c r="Q223" i="2"/>
  <c r="M69" i="2"/>
  <c r="N69" i="2"/>
  <c r="Q448" i="2"/>
  <c r="P448" i="2"/>
  <c r="M346" i="2"/>
  <c r="N346" i="2"/>
  <c r="P394" i="2"/>
  <c r="Q476" i="2"/>
  <c r="P476" i="2"/>
  <c r="N436" i="2"/>
  <c r="M436" i="2"/>
  <c r="P375" i="2"/>
  <c r="P40" i="2"/>
  <c r="Q124" i="2"/>
  <c r="M169" i="2"/>
  <c r="N169" i="2"/>
  <c r="L360" i="2"/>
  <c r="Q360" i="2" s="1"/>
  <c r="M296" i="2"/>
  <c r="N296" i="2"/>
  <c r="M209" i="2"/>
  <c r="N209" i="2"/>
  <c r="Q118" i="2"/>
  <c r="N237" i="2"/>
  <c r="M237" i="2"/>
  <c r="M93" i="2"/>
  <c r="N93" i="2"/>
  <c r="M612" i="2"/>
  <c r="N612" i="2"/>
  <c r="M78" i="2"/>
  <c r="N78" i="2"/>
  <c r="N125" i="2"/>
  <c r="M125" i="2"/>
  <c r="N88" i="2"/>
  <c r="M88" i="2"/>
  <c r="P330" i="2"/>
  <c r="Q330" i="2"/>
  <c r="N568" i="2"/>
  <c r="M568" i="2"/>
  <c r="M533" i="2"/>
  <c r="N533" i="2"/>
  <c r="M462" i="2"/>
  <c r="N462" i="2"/>
  <c r="P151" i="2"/>
  <c r="L25" i="2"/>
  <c r="P25" i="2" s="1"/>
  <c r="P306" i="2"/>
  <c r="M591" i="2"/>
  <c r="N591" i="2"/>
  <c r="P21" i="2"/>
  <c r="Q21" i="2"/>
  <c r="M289" i="2"/>
  <c r="N289" i="2"/>
  <c r="M257" i="2"/>
  <c r="N257" i="2"/>
  <c r="Q126" i="2"/>
  <c r="M354" i="2"/>
  <c r="N354" i="2"/>
  <c r="P83" i="2"/>
  <c r="Q83" i="2"/>
  <c r="M134" i="2"/>
  <c r="N134" i="2"/>
  <c r="M205" i="2"/>
  <c r="N205" i="2"/>
  <c r="P47" i="2"/>
  <c r="M432" i="2"/>
  <c r="N432" i="2"/>
  <c r="N393" i="2"/>
  <c r="M393" i="2"/>
  <c r="P267" i="2"/>
  <c r="M454" i="2"/>
  <c r="N454" i="2"/>
  <c r="M589" i="2"/>
  <c r="N589" i="2"/>
  <c r="P23" i="2"/>
  <c r="P546" i="2"/>
  <c r="N481" i="2"/>
  <c r="M481" i="2"/>
  <c r="L93" i="2"/>
  <c r="P93" i="2" s="1"/>
  <c r="P24" i="2"/>
  <c r="N115" i="2"/>
  <c r="M115" i="2"/>
  <c r="N135" i="2"/>
  <c r="M135" i="2"/>
  <c r="M273" i="2"/>
  <c r="N273" i="2"/>
  <c r="L178" i="2"/>
  <c r="P178" i="2" s="1"/>
  <c r="M42" i="2"/>
  <c r="N42" i="2"/>
  <c r="Q303" i="2"/>
  <c r="P303" i="2"/>
  <c r="N100" i="2"/>
  <c r="M100" i="2"/>
  <c r="Q502" i="2"/>
  <c r="M570" i="2"/>
  <c r="N570" i="2"/>
  <c r="L219" i="2"/>
  <c r="P219" i="2" s="1"/>
  <c r="M261" i="2"/>
  <c r="N261" i="2"/>
  <c r="M163" i="2"/>
  <c r="N163" i="2"/>
  <c r="L122" i="2"/>
  <c r="Q122" i="2" s="1"/>
  <c r="M294" i="2"/>
  <c r="N294" i="2"/>
  <c r="L27" i="2"/>
  <c r="Q27" i="2" s="1"/>
  <c r="Q136" i="2"/>
  <c r="P136" i="2"/>
  <c r="P613" i="2"/>
  <c r="Q613" i="2"/>
  <c r="M403" i="2"/>
  <c r="N403" i="2"/>
  <c r="P373" i="2"/>
  <c r="L226" i="2"/>
  <c r="Q226" i="2" s="1"/>
  <c r="L100" i="2"/>
  <c r="Q100" i="2" s="1"/>
  <c r="M339" i="2"/>
  <c r="N339" i="2"/>
  <c r="P87" i="2"/>
  <c r="Q87" i="2"/>
  <c r="P193" i="2"/>
  <c r="M248" i="2"/>
  <c r="N248" i="2"/>
  <c r="L548" i="2"/>
  <c r="Q548" i="2" s="1"/>
  <c r="M343" i="2"/>
  <c r="N343" i="2"/>
  <c r="M334" i="2"/>
  <c r="N334" i="2"/>
  <c r="N603" i="2"/>
  <c r="M603" i="2"/>
  <c r="M240" i="2"/>
  <c r="N240" i="2"/>
  <c r="P115" i="2"/>
  <c r="N132" i="2"/>
  <c r="M132" i="2"/>
  <c r="N437" i="2"/>
  <c r="M437" i="2"/>
  <c r="N182" i="2"/>
  <c r="M182" i="2"/>
  <c r="P376" i="2"/>
  <c r="M569" i="2"/>
  <c r="N569" i="2"/>
  <c r="P452" i="2"/>
  <c r="M494" i="2"/>
  <c r="N494" i="2"/>
  <c r="N342" i="2"/>
  <c r="M342" i="2"/>
  <c r="M605" i="2"/>
  <c r="N605" i="2"/>
  <c r="Q510" i="2"/>
  <c r="P510" i="2"/>
  <c r="N216" i="2"/>
  <c r="M216" i="2"/>
  <c r="M521" i="2"/>
  <c r="N521" i="2"/>
  <c r="P387" i="2"/>
  <c r="Q387" i="2"/>
  <c r="M253" i="2"/>
  <c r="N253" i="2"/>
  <c r="M491" i="2"/>
  <c r="N491" i="2"/>
  <c r="M460" i="2"/>
  <c r="N460" i="2"/>
  <c r="L393" i="2"/>
  <c r="Q393" i="2" s="1"/>
  <c r="M511" i="2"/>
  <c r="N511" i="2"/>
  <c r="Q263" i="2"/>
  <c r="P263" i="2"/>
  <c r="N338" i="2"/>
  <c r="M338" i="2"/>
  <c r="P604" i="2"/>
  <c r="L237" i="2"/>
  <c r="Q237" i="2" s="1"/>
  <c r="M623" i="2"/>
  <c r="N623" i="2"/>
  <c r="P129" i="2"/>
  <c r="Q129" i="2"/>
  <c r="M629" i="2"/>
  <c r="N629" i="2"/>
  <c r="L205" i="2"/>
  <c r="Q205" i="2" s="1"/>
  <c r="Q203" i="2"/>
  <c r="P203" i="2"/>
  <c r="N285" i="2"/>
  <c r="M285" i="2"/>
  <c r="P168" i="2"/>
  <c r="Q168" i="2"/>
  <c r="P65" i="2"/>
  <c r="P48" i="2"/>
  <c r="P301" i="2"/>
  <c r="Q301" i="2"/>
  <c r="M19" i="2"/>
  <c r="N19" i="2"/>
  <c r="P291" i="2"/>
  <c r="Q291" i="2"/>
  <c r="P289" i="2"/>
  <c r="M199" i="2"/>
  <c r="N199" i="2"/>
  <c r="P527" i="2"/>
  <c r="Q527" i="2"/>
  <c r="P414" i="2"/>
  <c r="Q414" i="2"/>
  <c r="M139" i="2"/>
  <c r="N139" i="2"/>
  <c r="M47" i="2"/>
  <c r="N47" i="2"/>
  <c r="P339" i="2"/>
  <c r="Q339" i="2"/>
  <c r="P544" i="2"/>
  <c r="N41" i="2"/>
  <c r="M41" i="2"/>
  <c r="L528" i="2"/>
  <c r="Q528" i="2" s="1"/>
  <c r="N618" i="2"/>
  <c r="M618" i="2"/>
  <c r="N241" i="2"/>
  <c r="M241" i="2"/>
  <c r="L101" i="2"/>
  <c r="Q101" i="2" s="1"/>
  <c r="P542" i="2"/>
  <c r="M595" i="2"/>
  <c r="N595" i="2"/>
  <c r="P504" i="2"/>
  <c r="Q371" i="2"/>
  <c r="P371" i="2"/>
  <c r="L189" i="2"/>
  <c r="M345" i="2"/>
  <c r="N345" i="2"/>
  <c r="M519" i="2"/>
  <c r="N519" i="2"/>
  <c r="N203" i="2"/>
  <c r="M203" i="2"/>
  <c r="N184" i="2"/>
  <c r="M184" i="2"/>
  <c r="P45" i="2"/>
  <c r="Q45" i="2"/>
  <c r="L62" i="2"/>
  <c r="Q62" i="2" s="1"/>
  <c r="M313" i="2"/>
  <c r="N313" i="2"/>
  <c r="N106" i="2"/>
  <c r="M106" i="2"/>
  <c r="P135" i="2"/>
  <c r="L68" i="2"/>
  <c r="P68" i="2" s="1"/>
  <c r="Q46" i="2"/>
  <c r="P46" i="2"/>
  <c r="P186" i="2"/>
  <c r="N290" i="2"/>
  <c r="M290" i="2"/>
  <c r="N193" i="2"/>
  <c r="M193" i="2"/>
  <c r="N295" i="2"/>
  <c r="M295" i="2"/>
  <c r="Q91" i="2"/>
  <c r="N265" i="2"/>
  <c r="M265" i="2"/>
  <c r="P144" i="2"/>
  <c r="Q144" i="2"/>
  <c r="P95" i="2"/>
  <c r="Q95" i="2"/>
  <c r="M274" i="2"/>
  <c r="N274" i="2"/>
  <c r="Q294" i="2"/>
  <c r="P294" i="2"/>
  <c r="M94" i="2"/>
  <c r="N94" i="2"/>
  <c r="P398" i="2"/>
  <c r="P225" i="2"/>
  <c r="N202" i="2"/>
  <c r="M202" i="2"/>
  <c r="M614" i="2"/>
  <c r="N614" i="2"/>
  <c r="M458" i="2"/>
  <c r="N458" i="2"/>
  <c r="P573" i="2"/>
  <c r="Q573" i="2"/>
  <c r="P287" i="2"/>
  <c r="Q287" i="2"/>
  <c r="L251" i="2"/>
  <c r="Q251" i="2" s="1"/>
  <c r="N567" i="2"/>
  <c r="M567" i="2"/>
  <c r="M249" i="2"/>
  <c r="N249" i="2"/>
  <c r="L484" i="2"/>
  <c r="N577" i="2"/>
  <c r="M577" i="2"/>
  <c r="Q466" i="2"/>
  <c r="P466" i="2"/>
  <c r="P470" i="2"/>
  <c r="L154" i="2"/>
  <c r="Q154" i="2" s="1"/>
  <c r="M80" i="2"/>
  <c r="N80" i="2"/>
  <c r="Q57" i="2"/>
  <c r="Q424" i="2"/>
  <c r="P424" i="2"/>
  <c r="M180" i="2"/>
  <c r="N180" i="2"/>
  <c r="N55" i="2"/>
  <c r="M55" i="2"/>
  <c r="M57" i="2"/>
  <c r="N57" i="2"/>
  <c r="M541" i="2"/>
  <c r="N541" i="2"/>
  <c r="M397" i="2"/>
  <c r="N397" i="2"/>
  <c r="N367" i="2"/>
  <c r="M367" i="2"/>
  <c r="M486" i="2"/>
  <c r="N486" i="2"/>
  <c r="Q340" i="2"/>
  <c r="P340" i="2"/>
  <c r="M624" i="2"/>
  <c r="N624" i="2"/>
  <c r="L179" i="2"/>
  <c r="P179" i="2" s="1"/>
  <c r="L556" i="2"/>
  <c r="Q556" i="2" s="1"/>
  <c r="Q190" i="2"/>
  <c r="P190" i="2"/>
  <c r="Q276" i="2"/>
  <c r="P276" i="2"/>
  <c r="M489" i="2"/>
  <c r="N489" i="2"/>
  <c r="P581" i="2"/>
  <c r="Q581" i="2"/>
  <c r="M478" i="2"/>
  <c r="N478" i="2"/>
  <c r="M358" i="2"/>
  <c r="N358" i="2"/>
  <c r="M564" i="2"/>
  <c r="N564" i="2"/>
  <c r="N490" i="2"/>
  <c r="M490" i="2"/>
  <c r="L529" i="2"/>
  <c r="P529" i="2" s="1"/>
  <c r="P608" i="2"/>
  <c r="Q348" i="2"/>
  <c r="P348" i="2"/>
  <c r="L453" i="2"/>
  <c r="Q453" i="2" s="1"/>
  <c r="N116" i="2"/>
  <c r="M116" i="2"/>
  <c r="P302" i="2"/>
  <c r="P113" i="2"/>
  <c r="L319" i="2"/>
  <c r="P319" i="2" s="1"/>
  <c r="N364" i="2"/>
  <c r="M364" i="2"/>
  <c r="L593" i="2"/>
  <c r="P593" i="2" s="1"/>
  <c r="L491" i="2"/>
  <c r="Q491" i="2" s="1"/>
  <c r="M233" i="2"/>
  <c r="N233" i="2"/>
  <c r="L321" i="2"/>
  <c r="Q321" i="2" s="1"/>
  <c r="N324" i="2"/>
  <c r="M324" i="2"/>
  <c r="P496" i="2"/>
  <c r="N522" i="2"/>
  <c r="M522" i="2"/>
  <c r="M592" i="2"/>
  <c r="N592" i="2"/>
  <c r="N433" i="2"/>
  <c r="M433" i="2"/>
  <c r="L462" i="2"/>
  <c r="P462" i="2" s="1"/>
  <c r="N520" i="2"/>
  <c r="M520" i="2"/>
  <c r="N565" i="2"/>
  <c r="M565" i="2"/>
  <c r="N91" i="2"/>
  <c r="M91" i="2"/>
  <c r="P305" i="2"/>
  <c r="L66" i="2"/>
  <c r="Q66" i="2" s="1"/>
  <c r="Q88" i="2"/>
  <c r="M114" i="2"/>
  <c r="N114" i="2"/>
  <c r="P403" i="2"/>
  <c r="Q403" i="2"/>
  <c r="M142" i="2"/>
  <c r="N142" i="2"/>
  <c r="L571" i="2"/>
  <c r="Q571" i="2" s="1"/>
  <c r="N357" i="2"/>
  <c r="M357" i="2"/>
  <c r="M359" i="2"/>
  <c r="N359" i="2"/>
  <c r="L470" i="2"/>
  <c r="Q470" i="2" s="1"/>
  <c r="P570" i="2"/>
  <c r="Q344" i="2"/>
  <c r="P344" i="2"/>
  <c r="M337" i="2"/>
  <c r="N337" i="2"/>
  <c r="L437" i="2"/>
  <c r="Q437" i="2" s="1"/>
  <c r="M235" i="2"/>
  <c r="N235" i="2"/>
  <c r="P543" i="2"/>
  <c r="M578" i="2"/>
  <c r="N578" i="2"/>
  <c r="Q328" i="2"/>
  <c r="P328" i="2"/>
  <c r="M471" i="2"/>
  <c r="N471" i="2"/>
  <c r="M83" i="2"/>
  <c r="N83" i="2"/>
  <c r="M622" i="2"/>
  <c r="N622" i="2"/>
  <c r="L295" i="2"/>
  <c r="P295" i="2" s="1"/>
  <c r="L359" i="2"/>
  <c r="P359" i="2" s="1"/>
  <c r="P555" i="2"/>
  <c r="N617" i="2"/>
  <c r="M617" i="2"/>
  <c r="P413" i="2"/>
  <c r="M455" i="2"/>
  <c r="N455" i="2"/>
  <c r="Q445" i="2"/>
  <c r="P445" i="2"/>
  <c r="Q148" i="2"/>
  <c r="P148" i="2"/>
  <c r="N495" i="2"/>
  <c r="M495" i="2"/>
  <c r="M464" i="2"/>
  <c r="N464" i="2"/>
  <c r="P572" i="2"/>
  <c r="L434" i="2"/>
  <c r="Q434" i="2" s="1"/>
  <c r="P54" i="2"/>
  <c r="Q54" i="2"/>
  <c r="N594" i="2"/>
  <c r="M594" i="2"/>
  <c r="L347" i="2"/>
  <c r="Q347" i="2" s="1"/>
  <c r="M509" i="2"/>
  <c r="N509" i="2"/>
  <c r="N370" i="2"/>
  <c r="M370" i="2"/>
  <c r="Q244" i="2"/>
  <c r="P244" i="2"/>
  <c r="L318" i="2"/>
  <c r="P318" i="2" s="1"/>
  <c r="N550" i="2"/>
  <c r="M550" i="2"/>
  <c r="L352" i="2"/>
  <c r="P352" i="2" s="1"/>
  <c r="L33" i="2"/>
  <c r="P33" i="2" s="1"/>
  <c r="N628" i="2"/>
  <c r="M628" i="2"/>
  <c r="N422" i="2"/>
  <c r="M422" i="2"/>
  <c r="M333" i="2"/>
  <c r="N333" i="2"/>
  <c r="N312" i="2"/>
  <c r="M312" i="2"/>
  <c r="L324" i="2"/>
  <c r="Q324" i="2" s="1"/>
  <c r="L363" i="2"/>
  <c r="Q363" i="2" s="1"/>
  <c r="N477" i="2"/>
  <c r="M477" i="2"/>
  <c r="L577" i="2"/>
  <c r="Q577" i="2" s="1"/>
  <c r="N616" i="2"/>
  <c r="M616" i="2"/>
  <c r="M560" i="2"/>
  <c r="N560" i="2"/>
  <c r="P364" i="2"/>
  <c r="L611" i="2"/>
  <c r="Q611" i="2" s="1"/>
  <c r="L315" i="2"/>
  <c r="Q315" i="2" s="1"/>
  <c r="P624" i="2"/>
  <c r="Q624" i="2"/>
  <c r="L588" i="2"/>
  <c r="P588" i="2" s="1"/>
  <c r="P159" i="2"/>
  <c r="Q159" i="2"/>
  <c r="N456" i="2"/>
  <c r="M456" i="2"/>
  <c r="L367" i="2"/>
  <c r="P367" i="2" s="1"/>
  <c r="L560" i="2"/>
  <c r="P560" i="2" s="1"/>
  <c r="N525" i="2"/>
  <c r="M525" i="2"/>
  <c r="P326" i="2"/>
  <c r="P417" i="2"/>
  <c r="Q417" i="2"/>
  <c r="P102" i="2"/>
  <c r="L594" i="2"/>
  <c r="Q594" i="2" s="1"/>
  <c r="P492" i="2"/>
  <c r="L507" i="2"/>
  <c r="Q507" i="2" s="1"/>
  <c r="N429" i="2"/>
  <c r="M429" i="2"/>
  <c r="L345" i="2"/>
  <c r="Q345" i="2" s="1"/>
  <c r="N444" i="2"/>
  <c r="M444" i="2"/>
  <c r="M424" i="2"/>
  <c r="N424" i="2"/>
  <c r="M532" i="2"/>
  <c r="N532" i="2"/>
  <c r="L247" i="2"/>
  <c r="L334" i="2"/>
  <c r="P334" i="2" s="1"/>
  <c r="P539" i="2"/>
  <c r="P380" i="2"/>
  <c r="Q380" i="2"/>
  <c r="L439" i="2"/>
  <c r="P439" i="2" s="1"/>
  <c r="P556" i="2"/>
  <c r="P349" i="2"/>
  <c r="Q349" i="2"/>
  <c r="P288" i="2"/>
  <c r="M496" i="2"/>
  <c r="N496" i="2"/>
  <c r="L555" i="2"/>
  <c r="Q555" i="2" s="1"/>
  <c r="P36" i="2"/>
  <c r="N75" i="2"/>
  <c r="M75" i="2"/>
  <c r="Q377" i="2"/>
  <c r="P377" i="2"/>
  <c r="P245" i="2"/>
  <c r="P58" i="2"/>
  <c r="Q58" i="2"/>
  <c r="M272" i="2"/>
  <c r="N272" i="2"/>
  <c r="Q319" i="2"/>
  <c r="L496" i="2"/>
  <c r="Q496" i="2" s="1"/>
  <c r="L364" i="2"/>
  <c r="Q364" i="2" s="1"/>
  <c r="L481" i="2"/>
  <c r="Q481" i="2" s="1"/>
  <c r="L110" i="2"/>
  <c r="Q110" i="2" s="1"/>
  <c r="N445" i="2"/>
  <c r="M445" i="2"/>
  <c r="P356" i="2"/>
  <c r="L542" i="2"/>
  <c r="Q542" i="2" s="1"/>
  <c r="N426" i="2"/>
  <c r="M426" i="2"/>
  <c r="Q120" i="2"/>
  <c r="P120" i="2"/>
  <c r="L402" i="2"/>
  <c r="P402" i="2" s="1"/>
  <c r="L145" i="2"/>
  <c r="Q145" i="2" s="1"/>
  <c r="P525" i="2"/>
  <c r="Q525" i="2"/>
  <c r="P354" i="2"/>
  <c r="Q354" i="2"/>
  <c r="P241" i="2"/>
  <c r="Q241" i="2"/>
  <c r="L420" i="2"/>
  <c r="P420" i="2" s="1"/>
  <c r="M291" i="2"/>
  <c r="N291" i="2"/>
  <c r="M459" i="2"/>
  <c r="N459" i="2"/>
  <c r="P437" i="2"/>
  <c r="Q90" i="2"/>
  <c r="L164" i="2"/>
  <c r="Q164" i="2" s="1"/>
  <c r="M625" i="2"/>
  <c r="N625" i="2"/>
  <c r="P265" i="2"/>
  <c r="Q265" i="2"/>
  <c r="L483" i="2"/>
  <c r="Q483" i="2" s="1"/>
  <c r="P182" i="2"/>
  <c r="Q182" i="2"/>
  <c r="N508" i="2"/>
  <c r="M508" i="2"/>
  <c r="N414" i="2"/>
  <c r="M414" i="2"/>
  <c r="L59" i="2"/>
  <c r="Q59" i="2" s="1"/>
  <c r="Q415" i="2"/>
  <c r="P415" i="2"/>
  <c r="L508" i="2"/>
  <c r="Q508" i="2" s="1"/>
  <c r="L206" i="2"/>
  <c r="Q206" i="2" s="1"/>
  <c r="L89" i="2"/>
  <c r="P89" i="2" s="1"/>
  <c r="L325" i="2"/>
  <c r="Q325" i="2" s="1"/>
  <c r="P134" i="2"/>
  <c r="Q134" i="2"/>
  <c r="Q462" i="2"/>
  <c r="P282" i="2"/>
  <c r="Q282" i="2"/>
  <c r="Q447" i="2"/>
  <c r="L541" i="2"/>
  <c r="Q541" i="2" s="1"/>
  <c r="L177" i="2"/>
  <c r="P177" i="2" s="1"/>
  <c r="Q365" i="2"/>
  <c r="P365" i="2"/>
  <c r="L302" i="2"/>
  <c r="Q302" i="2" s="1"/>
  <c r="Q564" i="2"/>
  <c r="P564" i="2"/>
  <c r="N468" i="2"/>
  <c r="M468" i="2"/>
  <c r="M111" i="2"/>
  <c r="N111" i="2"/>
  <c r="N130" i="2"/>
  <c r="M130" i="2"/>
  <c r="M263" i="2"/>
  <c r="N263" i="2"/>
  <c r="Q409" i="2"/>
  <c r="P409" i="2"/>
  <c r="P538" i="2"/>
  <c r="N108" i="2"/>
  <c r="M108" i="2"/>
  <c r="L61" i="2"/>
  <c r="Q61" i="2" s="1"/>
  <c r="N87" i="2"/>
  <c r="M87" i="2"/>
  <c r="M244" i="2"/>
  <c r="N244" i="2"/>
  <c r="L82" i="2"/>
  <c r="P82" i="2" s="1"/>
  <c r="P336" i="2"/>
  <c r="N136" i="2"/>
  <c r="M136" i="2"/>
  <c r="L472" i="2"/>
  <c r="P472" i="2" s="1"/>
  <c r="Q596" i="2"/>
  <c r="P596" i="2"/>
  <c r="M144" i="2"/>
  <c r="N144" i="2"/>
  <c r="P595" i="2"/>
  <c r="Q595" i="2"/>
  <c r="N442" i="2"/>
  <c r="M442" i="2"/>
  <c r="N96" i="2"/>
  <c r="M96" i="2"/>
  <c r="L311" i="2"/>
  <c r="Q311" i="2" s="1"/>
  <c r="M207" i="2"/>
  <c r="N207" i="2"/>
  <c r="N307" i="2"/>
  <c r="M307" i="2"/>
  <c r="Q286" i="2"/>
  <c r="P286" i="2"/>
  <c r="M304" i="2"/>
  <c r="N304" i="2"/>
  <c r="P224" i="2"/>
  <c r="Q224" i="2"/>
  <c r="P482" i="2"/>
  <c r="L156" i="2"/>
  <c r="Q156" i="2" s="1"/>
  <c r="N281" i="2"/>
  <c r="M281" i="2"/>
  <c r="M485" i="2"/>
  <c r="N485" i="2"/>
  <c r="L49" i="2"/>
  <c r="Q49" i="2" s="1"/>
  <c r="P109" i="2"/>
  <c r="L246" i="2"/>
  <c r="Q246" i="2" s="1"/>
  <c r="L469" i="2"/>
  <c r="Q469" i="2" s="1"/>
  <c r="P195" i="2"/>
  <c r="Q195" i="2"/>
  <c r="N270" i="2"/>
  <c r="M270" i="2"/>
  <c r="Q429" i="2"/>
  <c r="P429" i="2"/>
  <c r="L76" i="2"/>
  <c r="Q76" i="2" s="1"/>
  <c r="P297" i="2"/>
  <c r="M573" i="2"/>
  <c r="N573" i="2"/>
  <c r="L308" i="2"/>
  <c r="Q308" i="2" s="1"/>
  <c r="N165" i="2"/>
  <c r="M165" i="2"/>
  <c r="L166" i="2"/>
  <c r="P166" i="2" s="1"/>
  <c r="P237" i="2"/>
  <c r="L551" i="2"/>
  <c r="P551" i="2" s="1"/>
  <c r="P194" i="2"/>
  <c r="Q194" i="2"/>
  <c r="L42" i="2"/>
  <c r="Q42" i="2" s="1"/>
  <c r="L216" i="2"/>
  <c r="P216" i="2" s="1"/>
  <c r="N79" i="2"/>
  <c r="M79" i="2"/>
  <c r="M213" i="2"/>
  <c r="N213" i="2"/>
  <c r="P105" i="2"/>
  <c r="P501" i="2"/>
  <c r="Q501" i="2"/>
  <c r="N280" i="2"/>
  <c r="M280" i="2"/>
  <c r="P240" i="2"/>
  <c r="Q240" i="2"/>
  <c r="N97" i="2"/>
  <c r="M97" i="2"/>
  <c r="N217" i="2"/>
  <c r="M217" i="2"/>
  <c r="P562" i="2"/>
  <c r="Q562" i="2"/>
  <c r="P171" i="2"/>
  <c r="Q171" i="2"/>
  <c r="Q293" i="2"/>
  <c r="P293" i="2"/>
  <c r="Q86" i="2"/>
  <c r="P86" i="2"/>
  <c r="M122" i="2"/>
  <c r="N122" i="2"/>
  <c r="N167" i="2"/>
  <c r="M167" i="2"/>
  <c r="N76" i="2"/>
  <c r="M76" i="2"/>
  <c r="N77" i="2"/>
  <c r="M77" i="2"/>
  <c r="L77" i="2"/>
  <c r="Q77" i="2" s="1"/>
  <c r="M31" i="2"/>
  <c r="N31" i="2"/>
  <c r="P26" i="2"/>
  <c r="N27" i="2"/>
  <c r="M27" i="2"/>
  <c r="N24" i="2"/>
  <c r="M24" i="2"/>
  <c r="N119" i="2"/>
  <c r="M119" i="2"/>
  <c r="M206" i="2"/>
  <c r="N206" i="2"/>
  <c r="N482" i="2"/>
  <c r="M482" i="2"/>
  <c r="P19" i="2"/>
  <c r="Q19" i="2"/>
  <c r="M548" i="2"/>
  <c r="N548" i="2"/>
  <c r="N362" i="2"/>
  <c r="M362" i="2"/>
  <c r="Q598" i="2"/>
  <c r="N200" i="2"/>
  <c r="M200" i="2"/>
  <c r="Q158" i="2"/>
  <c r="P158" i="2"/>
  <c r="L22" i="2"/>
  <c r="Q22" i="2" s="1"/>
  <c r="N247" i="2"/>
  <c r="M247" i="2"/>
  <c r="M250" i="2"/>
  <c r="N250" i="2"/>
  <c r="M292" i="2"/>
  <c r="N292" i="2"/>
  <c r="P615" i="2"/>
  <c r="M512" i="2"/>
  <c r="N512" i="2"/>
  <c r="P361" i="2"/>
  <c r="M187" i="2"/>
  <c r="N187" i="2"/>
  <c r="P500" i="2"/>
  <c r="Q500" i="2"/>
  <c r="M30" i="2"/>
  <c r="N30" i="2"/>
  <c r="M53" i="2"/>
  <c r="N53" i="2"/>
  <c r="Q217" i="2"/>
  <c r="N63" i="2"/>
  <c r="M63" i="2"/>
  <c r="P96" i="2"/>
  <c r="Q96" i="2"/>
  <c r="P197" i="2"/>
  <c r="Q197" i="2"/>
  <c r="L533" i="2"/>
  <c r="P533" i="2" s="1"/>
  <c r="Q531" i="2"/>
  <c r="P531" i="2"/>
  <c r="P22" i="2"/>
  <c r="P32" i="2"/>
  <c r="P506" i="2"/>
  <c r="Q506" i="2"/>
  <c r="M540" i="2"/>
  <c r="N540" i="2"/>
  <c r="L153" i="2"/>
  <c r="P153" i="2" s="1"/>
  <c r="Q52" i="2"/>
  <c r="M67" i="2"/>
  <c r="N67" i="2"/>
  <c r="P111" i="2"/>
  <c r="Q111" i="2"/>
  <c r="M301" i="2"/>
  <c r="N301" i="2"/>
  <c r="M269" i="2"/>
  <c r="N269" i="2"/>
  <c r="Q199" i="2"/>
  <c r="P199" i="2"/>
  <c r="N117" i="2"/>
  <c r="M117" i="2"/>
  <c r="Q132" i="2"/>
  <c r="P132" i="2"/>
  <c r="N44" i="2"/>
  <c r="M44" i="2"/>
  <c r="N286" i="2"/>
  <c r="M286" i="2"/>
  <c r="Q238" i="2"/>
  <c r="P238" i="2"/>
  <c r="M559" i="2"/>
  <c r="N559" i="2"/>
  <c r="M164" i="2"/>
  <c r="N164" i="2"/>
  <c r="N484" i="2"/>
  <c r="M484" i="2"/>
  <c r="P592" i="2"/>
  <c r="Q592" i="2"/>
  <c r="M376" i="2"/>
  <c r="N376" i="2"/>
  <c r="Q606" i="2"/>
  <c r="P606" i="2"/>
  <c r="N465" i="2"/>
  <c r="M465" i="2"/>
  <c r="N175" i="2"/>
  <c r="M175" i="2"/>
  <c r="P444" i="2"/>
  <c r="Q444" i="2"/>
  <c r="N29" i="2"/>
  <c r="M29" i="2"/>
  <c r="P31" i="2"/>
  <c r="P73" i="2"/>
  <c r="Q73" i="2"/>
  <c r="P264" i="2"/>
  <c r="M384" i="2"/>
  <c r="N384" i="2"/>
  <c r="M149" i="2"/>
  <c r="N149" i="2"/>
  <c r="N101" i="2"/>
  <c r="M101" i="2"/>
  <c r="P162" i="2"/>
  <c r="Q119" i="2"/>
  <c r="P173" i="2"/>
  <c r="P145" i="2"/>
  <c r="L535" i="2"/>
  <c r="Q535" i="2" s="1"/>
  <c r="N45" i="2"/>
  <c r="M45" i="2"/>
  <c r="Q94" i="2"/>
  <c r="P94" i="2"/>
  <c r="Q93" i="2"/>
  <c r="P350" i="2"/>
  <c r="N588" i="2"/>
  <c r="M588" i="2"/>
  <c r="M502" i="2"/>
  <c r="N502" i="2"/>
  <c r="N186" i="2"/>
  <c r="M186" i="2"/>
  <c r="N154" i="2"/>
  <c r="M154" i="2"/>
  <c r="N156" i="2"/>
  <c r="M156" i="2"/>
  <c r="N255" i="2"/>
  <c r="M255" i="2"/>
  <c r="P140" i="2"/>
  <c r="Q140" i="2"/>
  <c r="Q169" i="2"/>
  <c r="P169" i="2"/>
  <c r="N183" i="2"/>
  <c r="M183" i="2"/>
  <c r="P333" i="2"/>
  <c r="Q333" i="2"/>
  <c r="Q309" i="2"/>
  <c r="L517" i="2"/>
  <c r="Q517" i="2" s="1"/>
  <c r="L591" i="2"/>
  <c r="P591" i="2" s="1"/>
  <c r="M453" i="2"/>
  <c r="N453" i="2"/>
  <c r="M48" i="2"/>
  <c r="N48" i="2"/>
  <c r="M368" i="2"/>
  <c r="N368" i="2"/>
  <c r="M366" i="2"/>
  <c r="N366" i="2"/>
  <c r="P257" i="2"/>
  <c r="Q257" i="2"/>
  <c r="M566" i="2"/>
  <c r="N566" i="2"/>
  <c r="Q341" i="2"/>
  <c r="P341" i="2"/>
  <c r="Q35" i="2"/>
  <c r="P35" i="2"/>
  <c r="Q518" i="2"/>
  <c r="P518" i="2"/>
  <c r="M49" i="2"/>
  <c r="N49" i="2"/>
  <c r="M188" i="2"/>
  <c r="N188" i="2"/>
  <c r="M236" i="2"/>
  <c r="N236" i="2"/>
  <c r="N126" i="2"/>
  <c r="M126" i="2"/>
  <c r="Q216" i="2"/>
  <c r="L250" i="2"/>
  <c r="Q250" i="2" s="1"/>
  <c r="M174" i="2"/>
  <c r="N174" i="2"/>
  <c r="L494" i="2"/>
  <c r="Q494" i="2" s="1"/>
  <c r="P200" i="2"/>
  <c r="Q172" i="2"/>
  <c r="P172" i="2"/>
  <c r="N166" i="2"/>
  <c r="M166" i="2"/>
  <c r="L44" i="2"/>
  <c r="Q44" i="2" s="1"/>
  <c r="M400" i="2"/>
  <c r="N400" i="2"/>
  <c r="N580" i="2"/>
  <c r="M580" i="2"/>
  <c r="P541" i="2"/>
  <c r="M528" i="2"/>
  <c r="N528" i="2"/>
  <c r="P104" i="2"/>
  <c r="Q104" i="2"/>
  <c r="L609" i="2"/>
  <c r="Q609" i="2" s="1"/>
  <c r="P327" i="2"/>
  <c r="P366" i="2"/>
  <c r="M451" i="2"/>
  <c r="N451" i="2"/>
  <c r="N363" i="2"/>
  <c r="M363" i="2"/>
  <c r="L502" i="2"/>
  <c r="P502" i="2" s="1"/>
  <c r="L454" i="2"/>
  <c r="P454" i="2" s="1"/>
  <c r="N398" i="2"/>
  <c r="M398" i="2"/>
  <c r="L406" i="2"/>
  <c r="Q406" i="2" s="1"/>
  <c r="M608" i="2"/>
  <c r="N608" i="2"/>
  <c r="Q43" i="2"/>
  <c r="P43" i="2"/>
  <c r="L184" i="2"/>
  <c r="Q184" i="2" s="1"/>
  <c r="Q597" i="2"/>
  <c r="Q307" i="2"/>
  <c r="P307" i="2"/>
  <c r="P122" i="2"/>
  <c r="P150" i="2"/>
  <c r="Q150" i="2"/>
  <c r="Q71" i="2"/>
  <c r="P71" i="2"/>
  <c r="P204" i="2"/>
  <c r="L174" i="2"/>
  <c r="P174" i="2" s="1"/>
  <c r="P234" i="2"/>
  <c r="Q256" i="2"/>
  <c r="P256" i="2"/>
  <c r="M266" i="2"/>
  <c r="N266" i="2"/>
  <c r="L274" i="2"/>
  <c r="P274" i="2" s="1"/>
  <c r="L288" i="2"/>
  <c r="Q288" i="2" s="1"/>
  <c r="M626" i="2"/>
  <c r="N626" i="2"/>
  <c r="Q97" i="2"/>
  <c r="P97" i="2"/>
  <c r="P242" i="2"/>
  <c r="Q242" i="2"/>
  <c r="L290" i="2"/>
  <c r="Q290" i="2" s="1"/>
  <c r="M74" i="2"/>
  <c r="N74" i="2"/>
  <c r="Q161" i="2"/>
  <c r="P161" i="2"/>
  <c r="N386" i="2"/>
  <c r="M386" i="2"/>
  <c r="P345" i="2"/>
  <c r="N112" i="2"/>
  <c r="M112" i="2"/>
  <c r="M51" i="2"/>
  <c r="N51" i="2"/>
  <c r="L608" i="2"/>
  <c r="Q608" i="2" s="1"/>
  <c r="M538" i="2"/>
  <c r="N538" i="2"/>
  <c r="P519" i="2"/>
  <c r="P494" i="2"/>
  <c r="N404" i="2"/>
  <c r="M404" i="2"/>
  <c r="N463" i="2"/>
  <c r="M463" i="2"/>
  <c r="Q130" i="2"/>
  <c r="P130" i="2"/>
  <c r="L279" i="2"/>
  <c r="P279" i="2" s="1"/>
  <c r="N417" i="2"/>
  <c r="M417" i="2"/>
  <c r="M586" i="2"/>
  <c r="N586" i="2"/>
  <c r="P322" i="2"/>
  <c r="Q322" i="2"/>
  <c r="P192" i="2"/>
  <c r="Q192" i="2"/>
  <c r="M611" i="2"/>
  <c r="N611" i="2"/>
  <c r="P431" i="2"/>
  <c r="Q431" i="2"/>
  <c r="M427" i="2"/>
  <c r="N427" i="2"/>
  <c r="N601" i="2"/>
  <c r="M601" i="2"/>
  <c r="Q408" i="2"/>
  <c r="P408" i="2"/>
  <c r="N597" i="2"/>
  <c r="M597" i="2"/>
  <c r="N131" i="2"/>
  <c r="M131" i="2"/>
  <c r="Q430" i="2"/>
  <c r="P430" i="2"/>
  <c r="Q547" i="2"/>
  <c r="P547" i="2"/>
  <c r="L255" i="2"/>
  <c r="Q255" i="2" s="1"/>
  <c r="Q399" i="2"/>
  <c r="P399" i="2"/>
  <c r="P484" i="2"/>
  <c r="Q484" i="2"/>
  <c r="P528" i="2"/>
  <c r="L519" i="2"/>
  <c r="Q519" i="2" s="1"/>
  <c r="N501" i="2"/>
  <c r="M501" i="2"/>
  <c r="L458" i="2"/>
  <c r="Q458" i="2" s="1"/>
  <c r="P629" i="2"/>
  <c r="Q480" i="2"/>
  <c r="P480" i="2"/>
  <c r="P369" i="2"/>
  <c r="N518" i="2"/>
  <c r="M518" i="2"/>
  <c r="M412" i="2"/>
  <c r="N412" i="2"/>
  <c r="N505" i="2"/>
  <c r="M505" i="2"/>
  <c r="N71" i="2"/>
  <c r="M71" i="2"/>
  <c r="P582" i="2"/>
  <c r="Q219" i="2"/>
  <c r="N507" i="2"/>
  <c r="M507" i="2"/>
  <c r="M493" i="2"/>
  <c r="N493" i="2"/>
  <c r="L160" i="2"/>
  <c r="P160" i="2" s="1"/>
  <c r="L512" i="2"/>
  <c r="Q512" i="2" s="1"/>
  <c r="P272" i="2"/>
  <c r="M434" i="2"/>
  <c r="N434" i="2"/>
  <c r="L449" i="2"/>
  <c r="Q449" i="2" s="1"/>
  <c r="Q536" i="2"/>
  <c r="P536" i="2"/>
  <c r="M536" i="2"/>
  <c r="N536" i="2"/>
  <c r="L623" i="2"/>
  <c r="Q623" i="2" s="1"/>
  <c r="P426" i="2"/>
  <c r="Q426" i="2"/>
  <c r="N84" i="2"/>
  <c r="M84" i="2"/>
  <c r="M353" i="2"/>
  <c r="N353" i="2"/>
  <c r="P553" i="2"/>
  <c r="Q352" i="2"/>
  <c r="L331" i="2"/>
  <c r="Q331" i="2" s="1"/>
  <c r="N576" i="2"/>
  <c r="M576" i="2"/>
  <c r="N472" i="2"/>
  <c r="M472" i="2"/>
  <c r="L338" i="2"/>
  <c r="Q338" i="2" s="1"/>
  <c r="P323" i="2"/>
  <c r="Q323" i="2"/>
  <c r="N527" i="2"/>
  <c r="M527" i="2"/>
  <c r="P557" i="2"/>
  <c r="Q346" i="2"/>
  <c r="P346" i="2"/>
  <c r="L221" i="2"/>
  <c r="P221" i="2" s="1"/>
  <c r="N439" i="2"/>
  <c r="M439" i="2"/>
  <c r="M323" i="2"/>
  <c r="N323" i="2"/>
  <c r="Q359" i="2"/>
  <c r="M487" i="2"/>
  <c r="N487" i="2"/>
  <c r="Q332" i="2"/>
  <c r="P332" i="2"/>
  <c r="N382" i="2"/>
  <c r="M382" i="2"/>
  <c r="N105" i="2"/>
  <c r="M105" i="2"/>
  <c r="P607" i="2"/>
  <c r="Q607" i="2"/>
  <c r="M504" i="2"/>
  <c r="N504" i="2"/>
  <c r="M191" i="2"/>
  <c r="N191" i="2"/>
  <c r="M256" i="2"/>
  <c r="N256" i="2"/>
  <c r="P228" i="2"/>
  <c r="P235" i="2"/>
  <c r="Q235" i="2"/>
  <c r="P456" i="2"/>
  <c r="Q456" i="2"/>
  <c r="M423" i="2"/>
  <c r="N423" i="2"/>
  <c r="Q533" i="2"/>
  <c r="M374" i="2"/>
  <c r="N374" i="2"/>
  <c r="P210" i="2"/>
  <c r="N90" i="2"/>
  <c r="M90" i="2"/>
  <c r="M537" i="2"/>
  <c r="N537" i="2"/>
  <c r="P191" i="2"/>
  <c r="M443" i="2"/>
  <c r="N443" i="2"/>
  <c r="P185" i="2"/>
  <c r="M104" i="2"/>
  <c r="N104" i="2"/>
  <c r="Q273" i="2"/>
  <c r="M344" i="2"/>
  <c r="N344" i="2"/>
  <c r="N204" i="2"/>
  <c r="M204" i="2"/>
  <c r="P534" i="2"/>
  <c r="L209" i="2"/>
  <c r="Q209" i="2" s="1"/>
  <c r="L432" i="2"/>
  <c r="Q432" i="2" s="1"/>
  <c r="Q560" i="2"/>
  <c r="N516" i="2"/>
  <c r="M516" i="2"/>
  <c r="Q451" i="2"/>
  <c r="P451" i="2"/>
  <c r="N555" i="2"/>
  <c r="M555" i="2"/>
  <c r="M561" i="2"/>
  <c r="N561" i="2"/>
  <c r="L436" i="2"/>
  <c r="P436" i="2" s="1"/>
  <c r="N350" i="2"/>
  <c r="M350" i="2"/>
  <c r="P618" i="2"/>
  <c r="N419" i="2"/>
  <c r="M419" i="2"/>
  <c r="L616" i="2"/>
  <c r="Q616" i="2" s="1"/>
  <c r="P347" i="2"/>
  <c r="M448" i="2"/>
  <c r="N448" i="2"/>
  <c r="P335" i="2"/>
  <c r="Q335" i="2"/>
  <c r="N348" i="2"/>
  <c r="M348" i="2"/>
  <c r="Q565" i="2"/>
  <c r="N547" i="2"/>
  <c r="M547" i="2"/>
  <c r="L628" i="2"/>
  <c r="Q628" i="2" s="1"/>
  <c r="L511" i="2"/>
  <c r="Q511" i="2" s="1"/>
  <c r="Q619" i="2"/>
  <c r="P619" i="2"/>
  <c r="N416" i="2"/>
  <c r="M416" i="2"/>
  <c r="N380" i="2"/>
  <c r="M380" i="2"/>
  <c r="M581" i="2"/>
  <c r="N581" i="2"/>
  <c r="M610" i="2"/>
  <c r="N610" i="2"/>
  <c r="M177" i="2"/>
  <c r="N177" i="2"/>
  <c r="L425" i="2"/>
  <c r="P425" i="2" s="1"/>
  <c r="L366" i="2"/>
  <c r="Q366" i="2" s="1"/>
  <c r="N524" i="2"/>
  <c r="M524" i="2"/>
  <c r="P378" i="2"/>
  <c r="Q378" i="2"/>
  <c r="L53" i="2"/>
  <c r="P53" i="2" s="1"/>
  <c r="M399" i="2"/>
  <c r="N399" i="2"/>
  <c r="Q468" i="2"/>
  <c r="P468" i="2"/>
  <c r="L419" i="2"/>
  <c r="P419" i="2" s="1"/>
  <c r="L412" i="2"/>
  <c r="Q412" i="2" s="1"/>
  <c r="L80" i="2"/>
  <c r="Q80" i="2" s="1"/>
  <c r="P64" i="2"/>
  <c r="Q64" i="2"/>
  <c r="L48" i="2"/>
  <c r="Q48" i="2" s="1"/>
  <c r="L102" i="2"/>
  <c r="Q102" i="2" s="1"/>
  <c r="M303" i="2"/>
  <c r="N303" i="2"/>
  <c r="L357" i="2"/>
  <c r="Q357" i="2" s="1"/>
  <c r="L398" i="2"/>
  <c r="Q398" i="2" s="1"/>
  <c r="P250" i="2"/>
  <c r="P189" i="2"/>
  <c r="Q189" i="2"/>
  <c r="L78" i="2"/>
  <c r="P78" i="2" s="1"/>
  <c r="Q279" i="2"/>
  <c r="P388" i="2"/>
  <c r="L70" i="2"/>
  <c r="Q70" i="2" s="1"/>
  <c r="Q362" i="2"/>
  <c r="P362" i="2"/>
  <c r="L590" i="2"/>
  <c r="Q590" i="2" s="1"/>
  <c r="M148" i="2"/>
  <c r="N148" i="2"/>
  <c r="P247" i="2"/>
  <c r="Q247" i="2"/>
  <c r="P575" i="2"/>
  <c r="L167" i="2"/>
  <c r="P167" i="2" s="1"/>
  <c r="L418" i="2"/>
  <c r="Q418" i="2" s="1"/>
  <c r="P526" i="2"/>
  <c r="Q526" i="2"/>
  <c r="L614" i="2"/>
  <c r="P614" i="2" s="1"/>
  <c r="L550" i="2"/>
  <c r="Q550" i="2" s="1"/>
  <c r="L239" i="2"/>
  <c r="Q239" i="2" s="1"/>
  <c r="L196" i="2"/>
  <c r="Q196" i="2" s="1"/>
  <c r="P515" i="2"/>
  <c r="L407" i="2"/>
  <c r="Q407" i="2" s="1"/>
  <c r="N390" i="2"/>
  <c r="M390" i="2"/>
  <c r="M461" i="2"/>
  <c r="N461" i="2"/>
  <c r="M254" i="2"/>
  <c r="N254" i="2"/>
  <c r="M430" i="2"/>
  <c r="N430" i="2"/>
  <c r="P355" i="2"/>
  <c r="Q355" i="2"/>
  <c r="L582" i="2"/>
  <c r="Q582" i="2" s="1"/>
  <c r="L513" i="2"/>
  <c r="P513" i="2" s="1"/>
  <c r="L285" i="2"/>
  <c r="Q285" i="2" s="1"/>
  <c r="M262" i="2"/>
  <c r="N262" i="2"/>
  <c r="L55" i="2"/>
  <c r="P55" i="2" s="1"/>
  <c r="N65" i="2"/>
  <c r="M65" i="2"/>
  <c r="Q229" i="2"/>
  <c r="P229" i="2"/>
  <c r="L204" i="2"/>
  <c r="Q204" i="2" s="1"/>
  <c r="M435" i="2"/>
  <c r="N435" i="2"/>
  <c r="Q220" i="2"/>
  <c r="P220" i="2"/>
  <c r="P477" i="2"/>
  <c r="Q477" i="2"/>
  <c r="Q178" i="2"/>
  <c r="M243" i="2"/>
  <c r="N243" i="2"/>
  <c r="L422" i="2"/>
  <c r="Q422" i="2" s="1"/>
  <c r="M103" i="2"/>
  <c r="N103" i="2"/>
  <c r="N409" i="2"/>
  <c r="M409" i="2"/>
  <c r="L626" i="2"/>
  <c r="P626" i="2" s="1"/>
  <c r="L410" i="2"/>
  <c r="Q410" i="2" s="1"/>
  <c r="L116" i="2"/>
  <c r="P116" i="2" s="1"/>
  <c r="Q405" i="2"/>
  <c r="P405" i="2"/>
  <c r="N302" i="2"/>
  <c r="M302" i="2"/>
  <c r="N480" i="2"/>
  <c r="M480" i="2"/>
  <c r="M120" i="2"/>
  <c r="N120" i="2"/>
  <c r="P391" i="2"/>
  <c r="Q391" i="2"/>
  <c r="P260" i="2"/>
  <c r="L505" i="2"/>
  <c r="P505" i="2" s="1"/>
  <c r="P201" i="2"/>
  <c r="P212" i="2"/>
  <c r="M128" i="2"/>
  <c r="N128" i="2"/>
  <c r="L65" i="2"/>
  <c r="Q65" i="2" s="1"/>
  <c r="N95" i="2"/>
  <c r="M95" i="2"/>
  <c r="P577" i="2"/>
  <c r="P112" i="2"/>
  <c r="L585" i="2"/>
  <c r="Q585" i="2" s="1"/>
  <c r="M64" i="2"/>
  <c r="N64" i="2"/>
  <c r="M39" i="2"/>
  <c r="N39" i="2"/>
  <c r="L127" i="2"/>
  <c r="Q127" i="2" s="1"/>
  <c r="Q72" i="2"/>
  <c r="M381" i="2"/>
  <c r="N381" i="2"/>
  <c r="P67" i="2"/>
  <c r="P125" i="2"/>
  <c r="Q125" i="2"/>
  <c r="P202" i="2"/>
  <c r="Q559" i="2"/>
  <c r="M526" i="2"/>
  <c r="N526" i="2"/>
  <c r="M293" i="2"/>
  <c r="N293" i="2"/>
  <c r="P351" i="2"/>
  <c r="Q351" i="2"/>
  <c r="N155" i="2"/>
  <c r="M155" i="2"/>
  <c r="N86" i="2"/>
  <c r="M86" i="2"/>
  <c r="P385" i="2"/>
  <c r="Q385" i="2"/>
  <c r="P576" i="2"/>
  <c r="Q427" i="2"/>
  <c r="P427" i="2"/>
  <c r="L498" i="2"/>
  <c r="Q498" i="2" s="1"/>
  <c r="P230" i="2"/>
  <c r="M355" i="2"/>
  <c r="N355" i="2"/>
  <c r="L603" i="2"/>
  <c r="P603" i="2" s="1"/>
  <c r="L107" i="2"/>
  <c r="Q107" i="2" s="1"/>
  <c r="L272" i="2"/>
  <c r="Q272" i="2" s="1"/>
  <c r="L271" i="2"/>
  <c r="Q271" i="2" s="1"/>
  <c r="P465" i="2"/>
  <c r="L210" i="2"/>
  <c r="Q210" i="2" s="1"/>
  <c r="P100" i="2"/>
  <c r="L236" i="2"/>
  <c r="Q236" i="2" s="1"/>
  <c r="L183" i="2"/>
  <c r="Q183" i="2" s="1"/>
  <c r="P270" i="2"/>
  <c r="Q270" i="2"/>
  <c r="P285" i="2"/>
  <c r="P183" i="2"/>
  <c r="M479" i="2"/>
  <c r="N479" i="2"/>
  <c r="M81" i="2"/>
  <c r="N81" i="2"/>
  <c r="L461" i="2"/>
  <c r="P461" i="2" s="1"/>
  <c r="Q314" i="2"/>
  <c r="P314" i="2"/>
  <c r="P176" i="2"/>
  <c r="Q176" i="2"/>
  <c r="Q75" i="2"/>
  <c r="P75" i="2"/>
  <c r="P42" i="2" l="1"/>
  <c r="P69" i="2"/>
  <c r="P457" i="2"/>
  <c r="P360" i="2"/>
  <c r="Q436" i="2"/>
  <c r="P407" i="2"/>
  <c r="P511" i="2"/>
  <c r="P535" i="2"/>
  <c r="P512" i="2"/>
  <c r="P432" i="2"/>
  <c r="P63" i="2"/>
  <c r="Q626" i="2"/>
  <c r="P110" i="2"/>
  <c r="P568" i="2"/>
  <c r="Q56" i="2"/>
  <c r="P585" i="2"/>
  <c r="P325" i="2"/>
  <c r="P411" i="2"/>
  <c r="P580" i="2"/>
  <c r="P284" i="2"/>
  <c r="P483" i="2"/>
  <c r="Q274" i="2"/>
  <c r="P550" i="2"/>
  <c r="P418" i="2"/>
  <c r="P393" i="2"/>
  <c r="Q334" i="2"/>
  <c r="P622" i="2"/>
  <c r="P357" i="2"/>
  <c r="P164" i="2"/>
  <c r="Q439" i="2"/>
  <c r="P584" i="2"/>
  <c r="Q215" i="2"/>
  <c r="P422" i="2"/>
  <c r="Q419" i="2"/>
  <c r="P594" i="2"/>
  <c r="P440" i="2"/>
  <c r="P474" i="2"/>
  <c r="P590" i="2"/>
  <c r="P449" i="2"/>
  <c r="P324" i="2"/>
  <c r="Q425" i="2"/>
  <c r="P392" i="2"/>
  <c r="P269" i="2"/>
  <c r="P311" i="2"/>
  <c r="P441" i="2"/>
  <c r="Q55" i="2"/>
  <c r="P410" i="2"/>
  <c r="Q420" i="2"/>
  <c r="Q591" i="2"/>
  <c r="P508" i="2"/>
  <c r="Q593" i="2"/>
  <c r="P156" i="2"/>
  <c r="P62" i="2"/>
  <c r="P30" i="2"/>
  <c r="P458" i="2"/>
  <c r="P370" i="2"/>
  <c r="Q583" i="2"/>
  <c r="P127" i="2"/>
  <c r="Q296" i="2"/>
  <c r="Q318" i="2"/>
  <c r="Q179" i="2"/>
  <c r="P503" i="2"/>
  <c r="P404" i="2"/>
  <c r="Q588" i="2"/>
  <c r="P196" i="2"/>
  <c r="Q499" i="2"/>
  <c r="Q25" i="2"/>
  <c r="P566" i="2"/>
  <c r="Q367" i="2"/>
  <c r="P108" i="2"/>
  <c r="P310" i="2"/>
  <c r="Q160" i="2"/>
  <c r="Q295" i="2"/>
  <c r="Q505" i="2"/>
  <c r="P434" i="2"/>
  <c r="P37" i="2"/>
  <c r="Q461" i="2"/>
  <c r="P29" i="2"/>
  <c r="Q400" i="2"/>
  <c r="P61" i="2"/>
  <c r="P651" i="2" s="1"/>
  <c r="Q454" i="2"/>
  <c r="Q402" i="2"/>
  <c r="Q167" i="2"/>
  <c r="P181" i="2"/>
  <c r="P548" i="2"/>
  <c r="P481" i="2"/>
  <c r="Q142" i="2"/>
  <c r="P236" i="2"/>
  <c r="Q529" i="2"/>
  <c r="P406" i="2"/>
  <c r="P507" i="2"/>
  <c r="P321" i="2"/>
  <c r="P198" i="2"/>
  <c r="Q551" i="2"/>
  <c r="Q472" i="2"/>
  <c r="Q513" i="2"/>
  <c r="Q317" i="2"/>
  <c r="Q292" i="2"/>
  <c r="Q106" i="2"/>
  <c r="P92" i="2"/>
  <c r="P154" i="2"/>
  <c r="Q53" i="2"/>
  <c r="P77" i="2"/>
  <c r="Q174" i="2"/>
  <c r="Q166" i="2"/>
  <c r="Q89" i="2"/>
  <c r="P107" i="2"/>
  <c r="Q146" i="2"/>
  <c r="P80" i="2"/>
  <c r="Q177" i="2"/>
  <c r="Q116" i="2"/>
  <c r="Q153" i="2"/>
  <c r="Q82" i="2"/>
  <c r="Q68" i="2"/>
  <c r="P76" i="2"/>
  <c r="P27" i="2"/>
  <c r="P632" i="2" s="1"/>
  <c r="P59" i="2"/>
  <c r="Q78" i="2"/>
  <c r="P70" i="2"/>
  <c r="Q33" i="2"/>
  <c r="N632" i="2"/>
  <c r="C10" i="2" s="1"/>
  <c r="L651" i="2"/>
  <c r="L632" i="2"/>
  <c r="C6" i="2" s="1"/>
  <c r="C8" i="2" s="1"/>
  <c r="M651" i="2"/>
  <c r="M632" i="2"/>
  <c r="M16" i="2" s="1"/>
  <c r="N651" i="2"/>
  <c r="Q632" i="2" l="1"/>
  <c r="Q651" i="2"/>
  <c r="C9" i="2"/>
</calcChain>
</file>

<file path=xl/sharedStrings.xml><?xml version="1.0" encoding="utf-8"?>
<sst xmlns="http://schemas.openxmlformats.org/spreadsheetml/2006/main" count="6209" uniqueCount="1435">
  <si>
    <t>48"</t>
  </si>
  <si>
    <t xml:space="preserve">Achillea lanulosa                                 </t>
  </si>
  <si>
    <t>Wooly White Yarrow</t>
  </si>
  <si>
    <t xml:space="preserve">Achillea 'Moonshine'                              </t>
  </si>
  <si>
    <t>Moonshine Yarrow</t>
  </si>
  <si>
    <t xml:space="preserve">Achillea serbica                                  </t>
  </si>
  <si>
    <t>Serbian Yarrow</t>
  </si>
  <si>
    <t>8"</t>
  </si>
  <si>
    <t>15"</t>
  </si>
  <si>
    <t xml:space="preserve">Achillea 'Summer Pastels'                         </t>
  </si>
  <si>
    <t>Mixed Pastels Yarrow</t>
  </si>
  <si>
    <t>Giant Hummingbird's Mint</t>
  </si>
  <si>
    <t xml:space="preserve">Agastache 'Blue Fortune'                          </t>
  </si>
  <si>
    <t xml:space="preserve">Agastache cana                                    </t>
  </si>
  <si>
    <t>Double Bubblemint</t>
  </si>
  <si>
    <t xml:space="preserve">Agastache rupestris                               </t>
  </si>
  <si>
    <t>Sunset Hyssop</t>
  </si>
  <si>
    <t>Hollyhock</t>
  </si>
  <si>
    <t xml:space="preserve">Alchemilla mollis </t>
  </si>
  <si>
    <t xml:space="preserve">Lady's Mantle </t>
  </si>
  <si>
    <t xml:space="preserve">Allium sp. </t>
  </si>
  <si>
    <t xml:space="preserve">Ornamental Onion </t>
  </si>
  <si>
    <t xml:space="preserve">Alyssum montanum </t>
  </si>
  <si>
    <t xml:space="preserve">Mountain Gold </t>
  </si>
  <si>
    <t xml:space="preserve">Amsonia jonesii                                   </t>
  </si>
  <si>
    <t>Jones' Bluestar</t>
  </si>
  <si>
    <t xml:space="preserve">Anaphalis margaritacea                            </t>
  </si>
  <si>
    <t>Pearly Everlasting</t>
  </si>
  <si>
    <t xml:space="preserve">Anthemis marschalliana                            </t>
  </si>
  <si>
    <t>Filigree Daisy</t>
  </si>
  <si>
    <t xml:space="preserve">Columbine </t>
  </si>
  <si>
    <t xml:space="preserve">Aquilegia chrysantha                              </t>
  </si>
  <si>
    <t xml:space="preserve">Armeria maritima </t>
  </si>
  <si>
    <t xml:space="preserve">Sea Pinks </t>
  </si>
  <si>
    <t xml:space="preserve">Artemisia frigida </t>
  </si>
  <si>
    <t xml:space="preserve">Fringed Sage </t>
  </si>
  <si>
    <t xml:space="preserve">Prairie Sage </t>
  </si>
  <si>
    <t>Artemisia schmidtiana</t>
  </si>
  <si>
    <t>Silver Mound Sage</t>
  </si>
  <si>
    <t xml:space="preserve">Artemisia stellerana 'Silver Brocade'             </t>
  </si>
  <si>
    <t>Silver Brocade Sage</t>
  </si>
  <si>
    <t>Artemisia versicolor 'Sea Foam'</t>
  </si>
  <si>
    <t>Silver Sage</t>
  </si>
  <si>
    <t>Asclepias syriaca</t>
  </si>
  <si>
    <t>Common Milkweed</t>
  </si>
  <si>
    <t xml:space="preserve">Asclepias tuberosa </t>
  </si>
  <si>
    <t xml:space="preserve">Butterfly Weed </t>
  </si>
  <si>
    <t>Showy Milkweed</t>
  </si>
  <si>
    <t xml:space="preserve">Aster alpinus                                     </t>
  </si>
  <si>
    <t>Alpine Aster</t>
  </si>
  <si>
    <t xml:space="preserve">Aster laevis                                      </t>
  </si>
  <si>
    <t>Smooth Aster</t>
  </si>
  <si>
    <t>Porter Aster</t>
  </si>
  <si>
    <t xml:space="preserve">Basket-of-gold </t>
  </si>
  <si>
    <t xml:space="preserve">Baptisia australis                                </t>
  </si>
  <si>
    <t xml:space="preserve">Bergenia cordifolia </t>
  </si>
  <si>
    <t xml:space="preserve">Berlandiera lyrata </t>
  </si>
  <si>
    <t xml:space="preserve">Chocolate Flower </t>
  </si>
  <si>
    <t xml:space="preserve">Brunnera macrophylla </t>
  </si>
  <si>
    <t xml:space="preserve">Callirhoe alcaeoides 'Logan Calhoun'              </t>
  </si>
  <si>
    <t>White Prairie Winecups</t>
  </si>
  <si>
    <t xml:space="preserve">Callirhoe involucrata </t>
  </si>
  <si>
    <t xml:space="preserve">Poppy Mallow </t>
  </si>
  <si>
    <t>dry</t>
  </si>
  <si>
    <t>Calyophus hartwegii fendleri</t>
  </si>
  <si>
    <t>Fendler's Sundrops</t>
  </si>
  <si>
    <t xml:space="preserve">Bellflower </t>
  </si>
  <si>
    <t xml:space="preserve">Catananche caerulea                               </t>
  </si>
  <si>
    <t>Cupid's Dart</t>
  </si>
  <si>
    <t>Centaurea cyanus</t>
  </si>
  <si>
    <t>Cornflower</t>
  </si>
  <si>
    <t>aggressive</t>
  </si>
  <si>
    <t xml:space="preserve">Centaurea dealbata                                </t>
  </si>
  <si>
    <t>Pink Bachelor Button</t>
  </si>
  <si>
    <t xml:space="preserve">Centaurea montana                                 </t>
  </si>
  <si>
    <t>Perennial Bachelor Button</t>
  </si>
  <si>
    <t xml:space="preserve">Centranthus ruber </t>
  </si>
  <si>
    <t xml:space="preserve">Jupiter's Beard </t>
  </si>
  <si>
    <t xml:space="preserve">Cerastium tomentosum </t>
  </si>
  <si>
    <t xml:space="preserve">Snow-In-Summer </t>
  </si>
  <si>
    <t xml:space="preserve">Ceratostigma plumbaginoides </t>
  </si>
  <si>
    <t xml:space="preserve">Leadwort/Plumbago </t>
  </si>
  <si>
    <t xml:space="preserve">Chrysanthemum x morifolium </t>
  </si>
  <si>
    <t xml:space="preserve">Garden Mum </t>
  </si>
  <si>
    <t>vine</t>
  </si>
  <si>
    <t>Clematis ligusticifolia</t>
  </si>
  <si>
    <t>Western Virgin's Bower Clematis</t>
  </si>
  <si>
    <t>Clematis terniflora</t>
  </si>
  <si>
    <t>Sweet Autumn Clematis</t>
  </si>
  <si>
    <t>Coreopsis grandiflora 'Sunray'</t>
  </si>
  <si>
    <t>Sunray Coreopsis</t>
  </si>
  <si>
    <t>Coreopsis lanceolata</t>
  </si>
  <si>
    <t>may be aggressive</t>
  </si>
  <si>
    <t>Coreopsis 'Limerock Ruby'</t>
  </si>
  <si>
    <t>Limerock Ruby Coreopsis</t>
  </si>
  <si>
    <t>Coreopsis rosea</t>
  </si>
  <si>
    <t>Coreopsis verticillata</t>
  </si>
  <si>
    <t>Thread Leaf Coreopsis</t>
  </si>
  <si>
    <t>Coreopsis verticillata 'Zagreb'</t>
  </si>
  <si>
    <t>Zagreb Coreopsis</t>
  </si>
  <si>
    <t xml:space="preserve">Dalea purpurea                                    </t>
  </si>
  <si>
    <t>Purple Prairie Clover</t>
  </si>
  <si>
    <t xml:space="preserve">Dianthus sp. </t>
  </si>
  <si>
    <t xml:space="preserve">Pinks </t>
  </si>
  <si>
    <t xml:space="preserve">Dracocephalum botryoides                          </t>
  </si>
  <si>
    <t>Evergreen Dragonhead</t>
  </si>
  <si>
    <t>Qty</t>
  </si>
  <si>
    <t>Symbol</t>
  </si>
  <si>
    <t>Rank</t>
  </si>
  <si>
    <t>Quantity</t>
  </si>
  <si>
    <t>Botanical Name</t>
  </si>
  <si>
    <t>Customer Name:</t>
  </si>
  <si>
    <t>Customer Address:</t>
  </si>
  <si>
    <t>Converted Sqft. :</t>
  </si>
  <si>
    <t>Plant Qty</t>
  </si>
  <si>
    <t>Total SF</t>
  </si>
  <si>
    <t>Total $</t>
  </si>
  <si>
    <t>Mod SQ</t>
  </si>
  <si>
    <t>VL, L SQ</t>
  </si>
  <si>
    <t>Mod 1</t>
  </si>
  <si>
    <t>VL,L 0</t>
  </si>
  <si>
    <t>Mod</t>
  </si>
  <si>
    <t>VL,L</t>
  </si>
  <si>
    <t>Customer Plant List</t>
  </si>
  <si>
    <t>low - mod.</t>
  </si>
  <si>
    <t>% Coverage:</t>
  </si>
  <si>
    <t>Coverage (Sqft):</t>
  </si>
  <si>
    <t>Potential Errors</t>
  </si>
  <si>
    <t>Periwinkle</t>
  </si>
  <si>
    <t>Juniperus utahensis</t>
  </si>
  <si>
    <t>Juniper</t>
  </si>
  <si>
    <t>New England Aster</t>
  </si>
  <si>
    <t>Plume Grass/Hardy Pampas Grass</t>
  </si>
  <si>
    <t>Schizachyrium scoparium 'The Blues'</t>
  </si>
  <si>
    <t>Silver Lace Vine</t>
  </si>
  <si>
    <t>Notes:</t>
  </si>
  <si>
    <t>Height</t>
  </si>
  <si>
    <t>Width</t>
  </si>
  <si>
    <t>Blue Fortune Hyssop</t>
  </si>
  <si>
    <t>Rhus trilobata 'Autumn Aumber'</t>
  </si>
  <si>
    <t>Readily reseeds</t>
  </si>
  <si>
    <t>Hardy Geranium</t>
  </si>
  <si>
    <t>Echinacea paradoxa</t>
  </si>
  <si>
    <t>Yellow Coneflower</t>
  </si>
  <si>
    <t xml:space="preserve">Coneflower </t>
  </si>
  <si>
    <t>Echinops ritro</t>
  </si>
  <si>
    <t xml:space="preserve">Globe Thistle </t>
  </si>
  <si>
    <t>Alpine Willowherb</t>
  </si>
  <si>
    <t xml:space="preserve">Erigeron sp. </t>
  </si>
  <si>
    <t xml:space="preserve">Daisy Fleabane </t>
  </si>
  <si>
    <t xml:space="preserve">Eriogonum jamesii                                 </t>
  </si>
  <si>
    <t>Creamy Sulphur Flower</t>
  </si>
  <si>
    <t xml:space="preserve">Eryngium alpinum 'Superbum'                       </t>
  </si>
  <si>
    <t>Amethyst Sea Holly</t>
  </si>
  <si>
    <t xml:space="preserve">Eryngium amethystinum </t>
  </si>
  <si>
    <t>Sea Holly</t>
  </si>
  <si>
    <t xml:space="preserve">Eryngium planum 'Blaukappe'                       </t>
  </si>
  <si>
    <t>Blue Cap Sea Holly</t>
  </si>
  <si>
    <t>Joe Pye Weed</t>
  </si>
  <si>
    <t>Euphorbia epithymoides/polychroma</t>
  </si>
  <si>
    <t xml:space="preserve">Cushion Spurge </t>
  </si>
  <si>
    <t>Fragaria vesca</t>
  </si>
  <si>
    <t>Runnerless Strawberry</t>
  </si>
  <si>
    <t>6"</t>
  </si>
  <si>
    <t xml:space="preserve">Blanketflower </t>
  </si>
  <si>
    <t xml:space="preserve">Galium odoratum </t>
  </si>
  <si>
    <t xml:space="preserve">Sweet Woodruff </t>
  </si>
  <si>
    <t>Gaura lindheimeri 'var'</t>
  </si>
  <si>
    <t xml:space="preserve">Whirling Butterflies </t>
  </si>
  <si>
    <t xml:space="preserve">Geranium sp. </t>
  </si>
  <si>
    <t>Geum triflorum</t>
  </si>
  <si>
    <t>Prairie Smoke Avens</t>
  </si>
  <si>
    <t>Goniolimon tataricum</t>
  </si>
  <si>
    <t>Tatarian Statice</t>
  </si>
  <si>
    <t xml:space="preserve">Statice </t>
  </si>
  <si>
    <t>Grindelia squarrosa</t>
  </si>
  <si>
    <t>Curly-cupped Gumweed</t>
  </si>
  <si>
    <t>Gypsophila paniculata</t>
  </si>
  <si>
    <t>Baby's Breath</t>
  </si>
  <si>
    <t>Creeping Baby's Breath</t>
  </si>
  <si>
    <t xml:space="preserve">Helenium autumnale </t>
  </si>
  <si>
    <t xml:space="preserve">Sun Rose </t>
  </si>
  <si>
    <t>Helianthus maximiliana</t>
  </si>
  <si>
    <t>Maximilian Sunflower</t>
  </si>
  <si>
    <t xml:space="preserve">Heliopsis helianthoides </t>
  </si>
  <si>
    <t xml:space="preserve">Helleborus sp. </t>
  </si>
  <si>
    <t xml:space="preserve">Lenten Rose </t>
  </si>
  <si>
    <t xml:space="preserve">Hemerocallis Hybrids </t>
  </si>
  <si>
    <t xml:space="preserve">Daylily </t>
  </si>
  <si>
    <t>Heterotheca horrida</t>
  </si>
  <si>
    <t>Golden Aster</t>
  </si>
  <si>
    <t>Heterotheca villosa</t>
  </si>
  <si>
    <t>Hairy Golden Aster</t>
  </si>
  <si>
    <t xml:space="preserve">Heuchera sanguinea </t>
  </si>
  <si>
    <t xml:space="preserve">Coral Bells </t>
  </si>
  <si>
    <t>Heuchera x brizoides</t>
  </si>
  <si>
    <t>Hybrid Coral Bells</t>
  </si>
  <si>
    <t xml:space="preserve">Hosta sp. </t>
  </si>
  <si>
    <t xml:space="preserve">Plaintain Lily </t>
  </si>
  <si>
    <t>Hymenoxys acaulis</t>
  </si>
  <si>
    <t>Angelita Daisy</t>
  </si>
  <si>
    <t xml:space="preserve">Iberis sempervirens </t>
  </si>
  <si>
    <t xml:space="preserve">Evergreen Candytuft </t>
  </si>
  <si>
    <t>Ipomopsis aggregata</t>
  </si>
  <si>
    <t>Scarlet Gilia</t>
  </si>
  <si>
    <t>Iris ensata (kaempheri)</t>
  </si>
  <si>
    <t>Japanese Iris</t>
  </si>
  <si>
    <t>Iris pallida 'Variegata'</t>
  </si>
  <si>
    <t>Variegated Sweet Iris</t>
  </si>
  <si>
    <t>Iris setosa artica</t>
  </si>
  <si>
    <t>Dware Blue Flag Iris</t>
  </si>
  <si>
    <t>Siberian Iris</t>
  </si>
  <si>
    <t>Bearded Iris</t>
  </si>
  <si>
    <t>Dwarf Bearded Iris</t>
  </si>
  <si>
    <t xml:space="preserve">Knautia macedonica </t>
  </si>
  <si>
    <t xml:space="preserve">Red Pincushion </t>
  </si>
  <si>
    <t xml:space="preserve">Lamiastrum galeobdolon </t>
  </si>
  <si>
    <t xml:space="preserve">Yellow Archangel </t>
  </si>
  <si>
    <t xml:space="preserve">Lamium maculatum </t>
  </si>
  <si>
    <t xml:space="preserve">Dead Nettle </t>
  </si>
  <si>
    <t xml:space="preserve">Lavandula sp. </t>
  </si>
  <si>
    <t xml:space="preserve">Lavender </t>
  </si>
  <si>
    <t xml:space="preserve">Lavatera thuringiaca </t>
  </si>
  <si>
    <t xml:space="preserve">Leucanthemum x superbum </t>
  </si>
  <si>
    <t xml:space="preserve">Shasta Daisy </t>
  </si>
  <si>
    <t>Liatris punctata</t>
  </si>
  <si>
    <t>Dotted Blazing Star</t>
  </si>
  <si>
    <t>Liatris spicata</t>
  </si>
  <si>
    <t xml:space="preserve">Gayfeather </t>
  </si>
  <si>
    <t>Limonium latifolium</t>
  </si>
  <si>
    <t>Wide-leaved Sea Lavender</t>
  </si>
  <si>
    <t xml:space="preserve">Linum perenne </t>
  </si>
  <si>
    <t xml:space="preserve">Blue Flax </t>
  </si>
  <si>
    <t>Lupinus argenteus</t>
  </si>
  <si>
    <t>Silvery Lupine</t>
  </si>
  <si>
    <t xml:space="preserve">Lychnis chalcedonica </t>
  </si>
  <si>
    <t xml:space="preserve">Maltese Cross </t>
  </si>
  <si>
    <t xml:space="preserve">Lychnis coronaria </t>
  </si>
  <si>
    <t xml:space="preserve">Rose Campion </t>
  </si>
  <si>
    <t>Lysimachia sp</t>
  </si>
  <si>
    <t xml:space="preserve">Rose Mallow </t>
  </si>
  <si>
    <t>Marrubium rotundifolium</t>
  </si>
  <si>
    <t>Silvery Horehound</t>
  </si>
  <si>
    <t>Melissa officinalis</t>
  </si>
  <si>
    <t>Lemon Balm</t>
  </si>
  <si>
    <t xml:space="preserve">Mirabilis multiflora </t>
  </si>
  <si>
    <t xml:space="preserve">Hardy Four-O-Clock </t>
  </si>
  <si>
    <t>Bee Balm</t>
  </si>
  <si>
    <t>Catmint</t>
  </si>
  <si>
    <t>Oenothera berlandieri 'Siskiyou'</t>
  </si>
  <si>
    <t>Siskiyou Primrose</t>
  </si>
  <si>
    <t>Oenothera caespitosa</t>
  </si>
  <si>
    <t>White Evening Primrose</t>
  </si>
  <si>
    <t>Oenothera fruticosa glauca</t>
  </si>
  <si>
    <t>Sundrops</t>
  </si>
  <si>
    <t>Oenothera macrocarpa</t>
  </si>
  <si>
    <t>Missouri Evening Primrose</t>
  </si>
  <si>
    <t>Oenothera speciosa 'Rosea'</t>
  </si>
  <si>
    <t>New Mexico Evening Primrose</t>
  </si>
  <si>
    <t>Opuntia basilaris</t>
  </si>
  <si>
    <t>Beavertail Cactus</t>
  </si>
  <si>
    <t>Opuntia polyacantha</t>
  </si>
  <si>
    <t>Prickly Pear Cactus</t>
  </si>
  <si>
    <t>***</t>
  </si>
  <si>
    <t>Sedum rupestre 'Angelina</t>
  </si>
  <si>
    <t>Angelina Stonecrop</t>
  </si>
  <si>
    <t>2.0"</t>
  </si>
  <si>
    <t>6.0'</t>
  </si>
  <si>
    <t>2.0"/6.0' cl</t>
  </si>
  <si>
    <t>2.5"</t>
  </si>
  <si>
    <t>#5</t>
  </si>
  <si>
    <t>#1</t>
  </si>
  <si>
    <t>pa</t>
  </si>
  <si>
    <t xml:space="preserve">Rhus typhina 'Tiger Eyes' </t>
  </si>
  <si>
    <t xml:space="preserve">Cutleaf Staghorn Sumac </t>
  </si>
  <si>
    <t xml:space="preserve">Tiger Eyes Staghorn Sumac </t>
  </si>
  <si>
    <t>Origanum libanoticum</t>
  </si>
  <si>
    <t>Hopflower Oregano</t>
  </si>
  <si>
    <t xml:space="preserve">Paeonia lactiflora </t>
  </si>
  <si>
    <t xml:space="preserve">Peony </t>
  </si>
  <si>
    <t>Papaver alpinum</t>
  </si>
  <si>
    <t>Alpine Poppy</t>
  </si>
  <si>
    <t>Papaver orientale</t>
  </si>
  <si>
    <t>Oriental Poppy</t>
  </si>
  <si>
    <t>Penstemon barbatus</t>
  </si>
  <si>
    <t>Scarlet Bugler Penstemon</t>
  </si>
  <si>
    <t>Penstemon digitalis 'Husker Red'</t>
  </si>
  <si>
    <t>Husker Red Penstemon</t>
  </si>
  <si>
    <t xml:space="preserve">Penstemon eatonii                                 </t>
  </si>
  <si>
    <t>Firecracker Penstemon</t>
  </si>
  <si>
    <t xml:space="preserve">Penstemon 'Elfin Pink'                            </t>
  </si>
  <si>
    <t>Pink Penstemon</t>
  </si>
  <si>
    <t xml:space="preserve">Penstemon palmeri                                 </t>
  </si>
  <si>
    <t>Palmer Penstemon</t>
  </si>
  <si>
    <t xml:space="preserve">Penstemon pinifolius                              </t>
  </si>
  <si>
    <t>Pineleaf Penstemon</t>
  </si>
  <si>
    <t xml:space="preserve">Penstemon rostriflorus                            </t>
  </si>
  <si>
    <t xml:space="preserve">Penstemon strictus                                </t>
  </si>
  <si>
    <t>Rocky Mountain Penstemon</t>
  </si>
  <si>
    <t xml:space="preserve">Penstemon utahensis                               </t>
  </si>
  <si>
    <t>Utah Penstemon</t>
  </si>
  <si>
    <t xml:space="preserve">Penstemon whippleanus                             </t>
  </si>
  <si>
    <t>Whipple's Penstemon</t>
  </si>
  <si>
    <t xml:space="preserve">Phlomis cashmeriana </t>
  </si>
  <si>
    <t xml:space="preserve">Kashmir Sage </t>
  </si>
  <si>
    <t>Phlomis russeliana</t>
  </si>
  <si>
    <t>Himalayan Sage</t>
  </si>
  <si>
    <t>Phlox paniculata</t>
  </si>
  <si>
    <t>Garden Phlox</t>
  </si>
  <si>
    <t>Creeping Phlox</t>
  </si>
  <si>
    <t xml:space="preserve">Platycodon grandiflorus </t>
  </si>
  <si>
    <t xml:space="preserve">Ballon Flower </t>
  </si>
  <si>
    <t xml:space="preserve">Polemonium caeruleum </t>
  </si>
  <si>
    <t xml:space="preserve">Jacob's Ladder </t>
  </si>
  <si>
    <t>Potentilla napalensis 'Miss Willmott'</t>
  </si>
  <si>
    <t>Potentilla neumanniana</t>
  </si>
  <si>
    <t xml:space="preserve">Prunella laciniata </t>
  </si>
  <si>
    <t xml:space="preserve">Lacy Self Heal </t>
  </si>
  <si>
    <t>Pulmonaria 'Roy Davidson'</t>
  </si>
  <si>
    <t>Roy Davidson Bethlehem Sage</t>
  </si>
  <si>
    <t>Pulsatilla patens</t>
  </si>
  <si>
    <t xml:space="preserve">Pulsatilla vulgaris </t>
  </si>
  <si>
    <t xml:space="preserve">Pasque Flower </t>
  </si>
  <si>
    <t xml:space="preserve">Prairie Coneflower </t>
  </si>
  <si>
    <t>Rhubarb</t>
  </si>
  <si>
    <t>Rudbeckia fulgida 'Goldsturm'</t>
  </si>
  <si>
    <t>Ruta graveolens</t>
  </si>
  <si>
    <t>Common Rue</t>
  </si>
  <si>
    <t>Salvia argentea</t>
  </si>
  <si>
    <t>Silver Salvia</t>
  </si>
  <si>
    <t>Salvia azurea grandiflora</t>
  </si>
  <si>
    <t>Blue Salvia</t>
  </si>
  <si>
    <t>Salvia greggii</t>
  </si>
  <si>
    <t>Furman's Red Sage</t>
  </si>
  <si>
    <t>Salvia jurisicii</t>
  </si>
  <si>
    <t>Autumn Sage</t>
  </si>
  <si>
    <t>Salvia leucantha</t>
  </si>
  <si>
    <t>Cutleaf Salvia</t>
  </si>
  <si>
    <t>Salvia</t>
  </si>
  <si>
    <t>Salvia pachyphylla</t>
  </si>
  <si>
    <t>Mojave Sage</t>
  </si>
  <si>
    <t>Salvia x sylvestris 'May Night'</t>
  </si>
  <si>
    <t>May Night Salvia</t>
  </si>
  <si>
    <t>Santolina chamaecyparissus</t>
  </si>
  <si>
    <t xml:space="preserve">Lavender Cotton </t>
  </si>
  <si>
    <t>Rock Soapwort</t>
  </si>
  <si>
    <t>Pincushion Flower</t>
  </si>
  <si>
    <t>Scrophularia macrantha</t>
  </si>
  <si>
    <t>Red Birds in a Tree</t>
  </si>
  <si>
    <t>3.5'</t>
  </si>
  <si>
    <t>Scutellaria alpina 'Arcobaleno'</t>
  </si>
  <si>
    <t>Rainbow Skullcap</t>
  </si>
  <si>
    <t>Cherry Skullcap</t>
  </si>
  <si>
    <t>Sedum 'Autumn Joy'</t>
  </si>
  <si>
    <t>Autumn Joy Stonecrop</t>
  </si>
  <si>
    <t>Sedum kamtschaticum</t>
  </si>
  <si>
    <t>Russian Stonecrop</t>
  </si>
  <si>
    <t>Sedum 'Vera Jameson'</t>
  </si>
  <si>
    <t>Vera Jameson Stonecrop</t>
  </si>
  <si>
    <t>Prairie Mallow</t>
  </si>
  <si>
    <t>Solidago 'Golden Baby'</t>
  </si>
  <si>
    <t>Golden Baby Goldenrod</t>
  </si>
  <si>
    <t>Sphaeralcea munroana</t>
  </si>
  <si>
    <t>Orange Globe Mallow</t>
  </si>
  <si>
    <t>Stokesia laevis</t>
  </si>
  <si>
    <t>Stokes' Aster</t>
  </si>
  <si>
    <t>Symphytum officinale</t>
  </si>
  <si>
    <t>Comfrey</t>
  </si>
  <si>
    <t xml:space="preserve">Tanacetum densum amani </t>
  </si>
  <si>
    <t xml:space="preserve">Partridge Feather </t>
  </si>
  <si>
    <t>Tanacetum x coccineum</t>
  </si>
  <si>
    <t xml:space="preserve">Painted Daisy </t>
  </si>
  <si>
    <t>Thalictrum aquilegifolium</t>
  </si>
  <si>
    <t>Columbine Meadowrue</t>
  </si>
  <si>
    <t>Thermopsis divaricarpa</t>
  </si>
  <si>
    <t>Golden Banner</t>
  </si>
  <si>
    <t>Valeriana officinalis</t>
  </si>
  <si>
    <t>Valerian</t>
  </si>
  <si>
    <t>Verbascum bombyciferum</t>
  </si>
  <si>
    <t>Wooly Mullein</t>
  </si>
  <si>
    <t>Verbascum undulatum</t>
  </si>
  <si>
    <t>Wavy-leafed Mullein</t>
  </si>
  <si>
    <t>Verbena bipinnatifida</t>
  </si>
  <si>
    <t>Icicle Speedwell</t>
  </si>
  <si>
    <t>Veronica 'Sunny Border Blue'</t>
  </si>
  <si>
    <t>Sunny Border Blue Veronica</t>
  </si>
  <si>
    <t>Viguiera multiflora</t>
  </si>
  <si>
    <t xml:space="preserve">Viola corsica </t>
  </si>
  <si>
    <t xml:space="preserve">Corsican Violet </t>
  </si>
  <si>
    <t>Hummingbird Flower</t>
  </si>
  <si>
    <t>Prairie Zinnia</t>
  </si>
  <si>
    <t>Grasses</t>
  </si>
  <si>
    <t xml:space="preserve">Indian Ricegrass </t>
  </si>
  <si>
    <t>Andropogon gerardii</t>
  </si>
  <si>
    <t xml:space="preserve">Big Bluestem </t>
  </si>
  <si>
    <t>Bouteloua curtipendula</t>
  </si>
  <si>
    <t xml:space="preserve">Sideoats Gramma Grass </t>
  </si>
  <si>
    <t xml:space="preserve">Bouteloua gracilis </t>
  </si>
  <si>
    <t>Calamagrostis brachytricha</t>
  </si>
  <si>
    <t>Korean Feather Reed Grass</t>
  </si>
  <si>
    <t>Chasmanthium latifolium</t>
  </si>
  <si>
    <t xml:space="preserve">Northern Sea Oats </t>
  </si>
  <si>
    <t>Deschampsia caespitosa</t>
  </si>
  <si>
    <t xml:space="preserve">Tufted Hairgrass </t>
  </si>
  <si>
    <t>Helictotrichon sempervirens</t>
  </si>
  <si>
    <t xml:space="preserve">Blue Avena Grass </t>
  </si>
  <si>
    <t xml:space="preserve">Japanese Blood Grass </t>
  </si>
  <si>
    <t xml:space="preserve">Miscanthus sinensis </t>
  </si>
  <si>
    <t xml:space="preserve">Maiden Hair Grass </t>
  </si>
  <si>
    <t>Miscanthus sinensis 'Variegatus'</t>
  </si>
  <si>
    <t>Variegated Maiden Grass</t>
  </si>
  <si>
    <t>Maiden Grass</t>
  </si>
  <si>
    <t>Morning Light Grass</t>
  </si>
  <si>
    <t>Purple Maiden Grass</t>
  </si>
  <si>
    <t>Yaku Jima Maiden Grass</t>
  </si>
  <si>
    <t>Nassella tenuissima</t>
  </si>
  <si>
    <t>Mexican Feather Grass</t>
  </si>
  <si>
    <t>Nolina microcarpa</t>
  </si>
  <si>
    <t>Bear Grass</t>
  </si>
  <si>
    <t>Panicum virgatum</t>
  </si>
  <si>
    <t xml:space="preserve">Switch Grass </t>
  </si>
  <si>
    <t>Panicum virgatum 'Heavy Metal'</t>
  </si>
  <si>
    <t>Heavy Metal Switchgrass</t>
  </si>
  <si>
    <t>Panicum virgatum 'Shenandoah'</t>
  </si>
  <si>
    <t>Shenandoah Switchgass</t>
  </si>
  <si>
    <t>Pennisetum alopecuroides</t>
  </si>
  <si>
    <t xml:space="preserve">Fountain Grass </t>
  </si>
  <si>
    <t>Dwarf Fountain Grass</t>
  </si>
  <si>
    <t>Pennisetum orientale</t>
  </si>
  <si>
    <t>Oriental Fountain Grass</t>
  </si>
  <si>
    <t>Saccharum ravennae</t>
  </si>
  <si>
    <t>Schizacharium scoparium 'Blaze'</t>
  </si>
  <si>
    <t>Blaze Little Bluestem</t>
  </si>
  <si>
    <t>Little Bluestem 'The Blues'</t>
  </si>
  <si>
    <t xml:space="preserve">Indian Grass </t>
  </si>
  <si>
    <t>Sporobolus heterolepsis</t>
  </si>
  <si>
    <t xml:space="preserve">Prairie Dropseed </t>
  </si>
  <si>
    <t>Vines</t>
  </si>
  <si>
    <t>Campsis radicans</t>
  </si>
  <si>
    <t xml:space="preserve">Trumpet Vine </t>
  </si>
  <si>
    <t>lean soil restrains growth</t>
  </si>
  <si>
    <t>Campsis x tagliabuana</t>
  </si>
  <si>
    <t>Trumpet Vine</t>
  </si>
  <si>
    <t xml:space="preserve">Celastrus scandens </t>
  </si>
  <si>
    <t xml:space="preserve">Bittersweet </t>
  </si>
  <si>
    <t>Clematis tangutica</t>
  </si>
  <si>
    <t>native</t>
  </si>
  <si>
    <t xml:space="preserve">Hedera helix </t>
  </si>
  <si>
    <t xml:space="preserve">English Ivy </t>
  </si>
  <si>
    <t>Lonicera japonica</t>
  </si>
  <si>
    <t xml:space="preserve">Honeysuckle Vine </t>
  </si>
  <si>
    <t>Lonicera reticulata</t>
  </si>
  <si>
    <t xml:space="preserve">Virginia Creeper </t>
  </si>
  <si>
    <t>Boston Ivy</t>
  </si>
  <si>
    <t>Polygonum aubertii</t>
  </si>
  <si>
    <t>Ajuga genevensis 'Pink Beauty'</t>
  </si>
  <si>
    <t>Pink Beauty Bugleweed</t>
  </si>
  <si>
    <t>Ajuga pyramidalis 'Metallica Crispa'</t>
  </si>
  <si>
    <t>Pyramid Bugleweed</t>
  </si>
  <si>
    <t>Anacyclus pyrethrum var. depressus</t>
  </si>
  <si>
    <t>Mount Atlas Daisy</t>
  </si>
  <si>
    <t xml:space="preserve">Antennaria dioica 'Rubra'                         </t>
  </si>
  <si>
    <t>Pink Pussytoes</t>
  </si>
  <si>
    <t xml:space="preserve">Antennaria parvifolia                             </t>
  </si>
  <si>
    <t>Dwarf Pussytoes</t>
  </si>
  <si>
    <t>9"</t>
  </si>
  <si>
    <t xml:space="preserve">Aubrieta deltoidea 'Purple Gem'                   </t>
  </si>
  <si>
    <t>Purple Rockcress</t>
  </si>
  <si>
    <t>Delosperma sp.</t>
  </si>
  <si>
    <t xml:space="preserve">Hardy Ice Plant </t>
  </si>
  <si>
    <t>Mentha requienii</t>
  </si>
  <si>
    <t>Corsican Mint</t>
  </si>
  <si>
    <t xml:space="preserve">Persicaria affinis </t>
  </si>
  <si>
    <t xml:space="preserve">Himalayan Border Jewel </t>
  </si>
  <si>
    <t>Stonecrop</t>
  </si>
  <si>
    <t>Sedum 'Blue Spruce'</t>
  </si>
  <si>
    <t>Blue Creeping Stonecrop</t>
  </si>
  <si>
    <t>Sedum hybridum</t>
  </si>
  <si>
    <t>Oak-leaf Stonecrop</t>
  </si>
  <si>
    <t>Russian Virgin's Bower Clematis</t>
  </si>
  <si>
    <t>Sporobolus wrightii</t>
  </si>
  <si>
    <t>Mahonia haematocarpa</t>
  </si>
  <si>
    <t>Red Berry Mahonia</t>
  </si>
  <si>
    <t>Quercus undulata</t>
  </si>
  <si>
    <t>Wavyleaf Oak</t>
  </si>
  <si>
    <t>Argemone polyanthomos</t>
  </si>
  <si>
    <t>Prickly Poppy</t>
  </si>
  <si>
    <t>Minimum Size</t>
  </si>
  <si>
    <t xml:space="preserve">Showy Stonecrop </t>
  </si>
  <si>
    <t>Sempervirens sp.</t>
  </si>
  <si>
    <t xml:space="preserve">Hens and Chicks </t>
  </si>
  <si>
    <t>Lamb's Ear</t>
  </si>
  <si>
    <t>Thymus praecox</t>
  </si>
  <si>
    <t>Creeping Thyme</t>
  </si>
  <si>
    <t>Thymus praecox arcticus</t>
  </si>
  <si>
    <t>Mother of Thyme</t>
  </si>
  <si>
    <t>Thymus praecox pseudolanuginosus</t>
  </si>
  <si>
    <t xml:space="preserve">Woolly Thyme </t>
  </si>
  <si>
    <t>Thymus serpyllum</t>
  </si>
  <si>
    <t>Red Compact Mother of Thyme</t>
  </si>
  <si>
    <t>Veronica liwanensis</t>
  </si>
  <si>
    <t>Turkish Speedwell</t>
  </si>
  <si>
    <t>Veronica pectinata</t>
  </si>
  <si>
    <t xml:space="preserve">Blue Wooly Speedwell </t>
  </si>
  <si>
    <t>Waldsteinia ternata</t>
  </si>
  <si>
    <t>Barren Strawberry</t>
  </si>
  <si>
    <t>Rose</t>
  </si>
  <si>
    <t>Rosa x harisonii</t>
  </si>
  <si>
    <t xml:space="preserve">Amur Maple </t>
  </si>
  <si>
    <t xml:space="preserve">Bigtooth Maple </t>
  </si>
  <si>
    <t xml:space="preserve">Shadblow Serviceberry </t>
  </si>
  <si>
    <t xml:space="preserve">Western Catalpa </t>
  </si>
  <si>
    <t xml:space="preserve">Redbud </t>
  </si>
  <si>
    <t xml:space="preserve">Ash </t>
  </si>
  <si>
    <t xml:space="preserve">Goldenrain Tree </t>
  </si>
  <si>
    <t xml:space="preserve">Apple and Crabapple (all types) </t>
  </si>
  <si>
    <t xml:space="preserve">Bristlecone pine </t>
  </si>
  <si>
    <t xml:space="preserve">Limber Pine </t>
  </si>
  <si>
    <t xml:space="preserve">Austrian Pine </t>
  </si>
  <si>
    <t xml:space="preserve">Ponderosa Pine </t>
  </si>
  <si>
    <t xml:space="preserve">Southwestern White Pine </t>
  </si>
  <si>
    <t xml:space="preserve">Scotch Pine </t>
  </si>
  <si>
    <t xml:space="preserve">Aristocrat Pear </t>
  </si>
  <si>
    <t xml:space="preserve">Swamp White Oak </t>
  </si>
  <si>
    <t xml:space="preserve">Bur Oak </t>
  </si>
  <si>
    <t xml:space="preserve">Japanese Pagoda Tree </t>
  </si>
  <si>
    <t xml:space="preserve">Peking Lilac </t>
  </si>
  <si>
    <t xml:space="preserve">Japanese Tree Lilac </t>
  </si>
  <si>
    <t>Scientific Name</t>
  </si>
  <si>
    <t>Common Name</t>
  </si>
  <si>
    <t>SF Value</t>
  </si>
  <si>
    <t>low</t>
  </si>
  <si>
    <t>Russian Hawthorn</t>
  </si>
  <si>
    <t>Thornless Cockspur Hawthorn</t>
  </si>
  <si>
    <t>Washington Hawthorn</t>
  </si>
  <si>
    <t>One Seed Juniper</t>
  </si>
  <si>
    <t>Rocky Mountain Juniper</t>
  </si>
  <si>
    <t>Bosnian Pine</t>
  </si>
  <si>
    <t>Prunus americana</t>
  </si>
  <si>
    <t>American Plum</t>
  </si>
  <si>
    <t>Canada Red Chokecherry</t>
  </si>
  <si>
    <t>Easter Red Cedar Juniper</t>
  </si>
  <si>
    <t>Sour Cherry</t>
  </si>
  <si>
    <t>Chinkapin Oak</t>
  </si>
  <si>
    <t>Compact Tanyosho Pine</t>
  </si>
  <si>
    <t>Pinus densiflora 'globosa'</t>
  </si>
  <si>
    <t>25'</t>
  </si>
  <si>
    <t>20'</t>
  </si>
  <si>
    <t>12'</t>
  </si>
  <si>
    <t>Autumn Brilliance Serviceberry</t>
  </si>
  <si>
    <t>var</t>
  </si>
  <si>
    <t>5'</t>
  </si>
  <si>
    <t>60'</t>
  </si>
  <si>
    <t>40'</t>
  </si>
  <si>
    <t>50'</t>
  </si>
  <si>
    <t>80'</t>
  </si>
  <si>
    <t>30'</t>
  </si>
  <si>
    <t>15'</t>
  </si>
  <si>
    <t>35'</t>
  </si>
  <si>
    <t>Water Usage</t>
  </si>
  <si>
    <t>Monetary
Value</t>
  </si>
  <si>
    <t>Notes</t>
  </si>
  <si>
    <t>moderate</t>
  </si>
  <si>
    <t>very low</t>
  </si>
  <si>
    <t>low-mod.</t>
  </si>
  <si>
    <t>Trees</t>
  </si>
  <si>
    <t>18'</t>
  </si>
  <si>
    <t>65'</t>
  </si>
  <si>
    <t>Ginkgo</t>
  </si>
  <si>
    <t>Gambel Oak</t>
  </si>
  <si>
    <t>Shrubs</t>
  </si>
  <si>
    <t xml:space="preserve">Acer ginnala 'Bailey Compact' </t>
  </si>
  <si>
    <t xml:space="preserve">Acer ginnala 'Flame' </t>
  </si>
  <si>
    <t xml:space="preserve">Flame Amur Maple </t>
  </si>
  <si>
    <t>Acer glabrum</t>
  </si>
  <si>
    <t>Rocky Mountain Maple</t>
  </si>
  <si>
    <t xml:space="preserve">Amelanchier alnifolia </t>
  </si>
  <si>
    <t xml:space="preserve">Saskatoon Serviceberry </t>
  </si>
  <si>
    <t xml:space="preserve">Amelanchier alnifolia 'Regent' </t>
  </si>
  <si>
    <t xml:space="preserve">Regent Serviceberry </t>
  </si>
  <si>
    <t>Amelanchier utahensis</t>
  </si>
  <si>
    <t>Utah Serviceberry</t>
  </si>
  <si>
    <t xml:space="preserve">Amorpha canescens </t>
  </si>
  <si>
    <t xml:space="preserve">Leadplant </t>
  </si>
  <si>
    <t>Amorpha fruticosa</t>
  </si>
  <si>
    <t>False Indigo</t>
  </si>
  <si>
    <t xml:space="preserve">Arctostaphylos uva-ursi </t>
  </si>
  <si>
    <t xml:space="preserve">Kinnikinnick </t>
  </si>
  <si>
    <t>12"</t>
  </si>
  <si>
    <t>36"</t>
  </si>
  <si>
    <t>Aronia arbutifolia 'Brilliantissima'</t>
  </si>
  <si>
    <t>Brilliant Red Chokeberry</t>
  </si>
  <si>
    <t>Aronia melanocarpa elata</t>
  </si>
  <si>
    <t>Black Chockeberry</t>
  </si>
  <si>
    <t>6'</t>
  </si>
  <si>
    <t>Artemisia abrotanum</t>
  </si>
  <si>
    <t>Southernwood Sage</t>
  </si>
  <si>
    <t xml:space="preserve">Artemisia cana </t>
  </si>
  <si>
    <t xml:space="preserve">Silver Sagebrush </t>
  </si>
  <si>
    <t>3'</t>
  </si>
  <si>
    <t>Artemisia filifolia</t>
  </si>
  <si>
    <t>Sand Sagebrush</t>
  </si>
  <si>
    <t>Artemisia tridentata</t>
  </si>
  <si>
    <t xml:space="preserve">Atriplex canescens </t>
  </si>
  <si>
    <t xml:space="preserve">Four-wing Saltbrush </t>
  </si>
  <si>
    <t>4'</t>
  </si>
  <si>
    <t>Berberis koreana</t>
  </si>
  <si>
    <t>Korean Barberry</t>
  </si>
  <si>
    <t xml:space="preserve">Berberis thunbergii 'Crimson Pygmy' </t>
  </si>
  <si>
    <t>24"</t>
  </si>
  <si>
    <t>Berberis thunbergii 'Golden Nugget'</t>
  </si>
  <si>
    <t>Golden Nugget Dwarf Japanese Barberry</t>
  </si>
  <si>
    <t>18"</t>
  </si>
  <si>
    <t xml:space="preserve">Berberis thunbergii 'Rose Glow' </t>
  </si>
  <si>
    <t>Berberis x mentorensis</t>
  </si>
  <si>
    <t>Mentor Barberry</t>
  </si>
  <si>
    <t xml:space="preserve">Butterfly Bush </t>
  </si>
  <si>
    <t xml:space="preserve">Caragana arborescens </t>
  </si>
  <si>
    <t xml:space="preserve">Siberian Peashrub </t>
  </si>
  <si>
    <t>10'</t>
  </si>
  <si>
    <t>Caragana pygmaea</t>
  </si>
  <si>
    <t>Pygmy Peashrub</t>
  </si>
  <si>
    <t xml:space="preserve">Blue Mist Spirea </t>
  </si>
  <si>
    <t xml:space="preserve">Cercocarpus intricatus </t>
  </si>
  <si>
    <t xml:space="preserve">Littleleaf Mountain Mahogany </t>
  </si>
  <si>
    <t xml:space="preserve">Cercocarpus ledifolius </t>
  </si>
  <si>
    <t xml:space="preserve">Cercocarpus montanus </t>
  </si>
  <si>
    <t>Chaenomeles speciosa</t>
  </si>
  <si>
    <t>Flowering Quince</t>
  </si>
  <si>
    <t xml:space="preserve">Chamaebatiaria millefolium </t>
  </si>
  <si>
    <t xml:space="preserve">Fernbush </t>
  </si>
  <si>
    <t>Tall Blue Rabbitbrush</t>
  </si>
  <si>
    <t xml:space="preserve">Cotoneaster apiculatus </t>
  </si>
  <si>
    <t xml:space="preserve">Cranberry Cotoneaster </t>
  </si>
  <si>
    <t xml:space="preserve">Cotoneaster apiculatus 'Tom Thumb' </t>
  </si>
  <si>
    <t xml:space="preserve">Tom Thumb Cotoneaster </t>
  </si>
  <si>
    <t xml:space="preserve">Cotoneaster dammeri 'Coral Beauty' </t>
  </si>
  <si>
    <t xml:space="preserve">Coral Beauty Cotoneaster </t>
  </si>
  <si>
    <t xml:space="preserve">Cotoneaster horizontalis </t>
  </si>
  <si>
    <t xml:space="preserve">Rock Cotoneaster </t>
  </si>
  <si>
    <t xml:space="preserve">Cotoneaster lucidus </t>
  </si>
  <si>
    <t xml:space="preserve">Hedge Cotoneaster </t>
  </si>
  <si>
    <t xml:space="preserve">Cytisus scoparius 'Moonlight' </t>
  </si>
  <si>
    <t xml:space="preserve">Moonlight Broom </t>
  </si>
  <si>
    <t>Cytisus x 'Lena'</t>
  </si>
  <si>
    <t>Lena Broom</t>
  </si>
  <si>
    <t>Daphne x burkwoodii</t>
  </si>
  <si>
    <t>Burkwood Daphne</t>
  </si>
  <si>
    <t>Elaeagnus commutata</t>
  </si>
  <si>
    <t>Silverberry</t>
  </si>
  <si>
    <t>Ephedra equisetina</t>
  </si>
  <si>
    <t>Bluestem Joint Fir</t>
  </si>
  <si>
    <t>Euonymus alatus compactus</t>
  </si>
  <si>
    <t>Dwarf Burning Bush</t>
  </si>
  <si>
    <t xml:space="preserve">Euonymus fortunei 'Coloratus' </t>
  </si>
  <si>
    <t>Winterfat</t>
  </si>
  <si>
    <t xml:space="preserve">Fallugia paradoxa </t>
  </si>
  <si>
    <t xml:space="preserve">Apache Plume </t>
  </si>
  <si>
    <t>Fendlera rupicola</t>
  </si>
  <si>
    <t>False Mockorange</t>
  </si>
  <si>
    <t>New Mexico Privet</t>
  </si>
  <si>
    <t>Forsythia cultivars</t>
  </si>
  <si>
    <t>Forsythia</t>
  </si>
  <si>
    <t>Genista lydia</t>
  </si>
  <si>
    <t>Lydia Broom</t>
  </si>
  <si>
    <t>Genista tinctoria 'RoyalGold'</t>
  </si>
  <si>
    <t>Royal Gold Woadwaxen</t>
  </si>
  <si>
    <t>30"</t>
  </si>
  <si>
    <t>Hesperaloe parviflora</t>
  </si>
  <si>
    <t>Texas Red Yucca</t>
  </si>
  <si>
    <t>Hibiscus syriacus varieties</t>
  </si>
  <si>
    <t xml:space="preserve">Holodiscus dumosus </t>
  </si>
  <si>
    <t xml:space="preserve">Rock Spirea </t>
  </si>
  <si>
    <t>Hypericum 'Hidcote'</t>
  </si>
  <si>
    <t>St. John's Wort</t>
  </si>
  <si>
    <t>Ilex glabra 'Compacta'</t>
  </si>
  <si>
    <t>Compact Inkberry Holly</t>
  </si>
  <si>
    <t>shade</t>
  </si>
  <si>
    <t>Holly</t>
  </si>
  <si>
    <t>Jamesia americana</t>
  </si>
  <si>
    <t>Waxflower</t>
  </si>
  <si>
    <t>Utah Juniper</t>
  </si>
  <si>
    <t>Common Juniper</t>
  </si>
  <si>
    <t>Creeping Juniper</t>
  </si>
  <si>
    <t>Japanese Garden Juniper</t>
  </si>
  <si>
    <t>Juniperus squamata 'Blue Star'</t>
  </si>
  <si>
    <t>Blue Star Juniper</t>
  </si>
  <si>
    <t>Hybrid Spreading Juniper</t>
  </si>
  <si>
    <t xml:space="preserve">Kolkwitzia amabilis </t>
  </si>
  <si>
    <t xml:space="preserve">Ligustrum vulgare 'Cheyenne' </t>
  </si>
  <si>
    <t xml:space="preserve">Cheyenne Privet </t>
  </si>
  <si>
    <t xml:space="preserve">Ligustrum vulgare 'Lodense' </t>
  </si>
  <si>
    <t xml:space="preserve">Lodense Privet </t>
  </si>
  <si>
    <t>Ligustrum x vicaryi</t>
  </si>
  <si>
    <t xml:space="preserve">Lonicera tatarica 'Arnold Red' </t>
  </si>
  <si>
    <t xml:space="preserve">Arnold Red Honeysuckle </t>
  </si>
  <si>
    <t>Mahonia aquifolium</t>
  </si>
  <si>
    <t>Oregon Grape Holly</t>
  </si>
  <si>
    <t>Mahonia aquifolium compacta</t>
  </si>
  <si>
    <t>Compact Oregon Grape Holly</t>
  </si>
  <si>
    <t>Mahonia fremontii</t>
  </si>
  <si>
    <t>Mahonia repens</t>
  </si>
  <si>
    <t xml:space="preserve">Perovskia atriplicifolia </t>
  </si>
  <si>
    <t xml:space="preserve">Russian Sage </t>
  </si>
  <si>
    <t xml:space="preserve">Philadelphus microphyllus </t>
  </si>
  <si>
    <t xml:space="preserve">Littleleaf Mockorange </t>
  </si>
  <si>
    <t>Philadelphus x 'Snowbelle'</t>
  </si>
  <si>
    <t>Snowbelle Mockorange</t>
  </si>
  <si>
    <t xml:space="preserve">Physocarpus monogynus </t>
  </si>
  <si>
    <t xml:space="preserve">Mountain Ninebark </t>
  </si>
  <si>
    <t xml:space="preserve">Prunus besseyi </t>
  </si>
  <si>
    <t xml:space="preserve">Western Sand Cherry </t>
  </si>
  <si>
    <t xml:space="preserve">Prunus tomentosa </t>
  </si>
  <si>
    <t xml:space="preserve">Nanking Cherry </t>
  </si>
  <si>
    <t>Prunus virginiana melanocarpa</t>
  </si>
  <si>
    <t xml:space="preserve">Native Chokecherry </t>
  </si>
  <si>
    <t>Purshia tridentata</t>
  </si>
  <si>
    <t>Antelope Bitterbrush</t>
  </si>
  <si>
    <t xml:space="preserve">Quercus gambelii </t>
  </si>
  <si>
    <t xml:space="preserve">Gambel Oak </t>
  </si>
  <si>
    <t>Quercus turbinella</t>
  </si>
  <si>
    <t>Shrub Liveoak Oak</t>
  </si>
  <si>
    <t xml:space="preserve">Columnar Buckthorn </t>
  </si>
  <si>
    <t xml:space="preserve">Rhus aromatica 'Gro-Low' </t>
  </si>
  <si>
    <t xml:space="preserve">Gro-Low Sumac </t>
  </si>
  <si>
    <t xml:space="preserve">Rhus trilobata </t>
  </si>
  <si>
    <t xml:space="preserve">Rhus typhina </t>
  </si>
  <si>
    <t xml:space="preserve">Staghorn Sumac </t>
  </si>
  <si>
    <t xml:space="preserve">Rhus typhina 'Lacinata' </t>
  </si>
  <si>
    <t xml:space="preserve">Ribes alpinum </t>
  </si>
  <si>
    <t xml:space="preserve">Alpine Currant </t>
  </si>
  <si>
    <t xml:space="preserve">Ribes alpinum 'Green Mound' </t>
  </si>
  <si>
    <t xml:space="preserve">Green Mound Currant </t>
  </si>
  <si>
    <t xml:space="preserve">Ribes cereum </t>
  </si>
  <si>
    <t xml:space="preserve">Wax Currant </t>
  </si>
  <si>
    <t>Ribes hirtellum 'Pixwell'</t>
  </si>
  <si>
    <t>Pixwell Gooseberry</t>
  </si>
  <si>
    <t>Red Flowering Currant</t>
  </si>
  <si>
    <t xml:space="preserve">Red Lake Currant </t>
  </si>
  <si>
    <t>Rosa rugosa</t>
  </si>
  <si>
    <t>Rugosa Rose</t>
  </si>
  <si>
    <t>Rosa x 'Hansa'</t>
  </si>
  <si>
    <t>Purple-Red Shrub Rose</t>
  </si>
  <si>
    <t>Rosa x 'Magnifica'</t>
  </si>
  <si>
    <t>Morden Rose</t>
  </si>
  <si>
    <t>Rosa x 'Nearly Wild'</t>
  </si>
  <si>
    <t>Rosa xanthina hugonis</t>
  </si>
  <si>
    <t>Yellow Shrub Rose</t>
  </si>
  <si>
    <t>Rubus deliciosus</t>
  </si>
  <si>
    <t>Boulder Raspberry</t>
  </si>
  <si>
    <t>Prunus x cistena</t>
  </si>
  <si>
    <t xml:space="preserve">Black-Eyed Susan </t>
  </si>
  <si>
    <t>Lavender Pasque Flower</t>
  </si>
  <si>
    <t>Miss Wilmott Cinquefoil</t>
  </si>
  <si>
    <t>Creeping Cinquefoil</t>
  </si>
  <si>
    <t xml:space="preserve">Common Hackberry </t>
  </si>
  <si>
    <t>Clematis texensis</t>
  </si>
  <si>
    <t>Scarlet Clematis</t>
  </si>
  <si>
    <t>Douglas Hawthorn</t>
  </si>
  <si>
    <t>Downy Hawthorn</t>
  </si>
  <si>
    <t>Winter King Hawthorn</t>
  </si>
  <si>
    <t>Franco Rocky Mountain Douglas Fir</t>
  </si>
  <si>
    <t>Gaillardia grandiflora 'Goblin'</t>
  </si>
  <si>
    <t xml:space="preserve">Goblin Blanketflower </t>
  </si>
  <si>
    <t>Shepherdia argentea</t>
  </si>
  <si>
    <t>Buffaloberry</t>
  </si>
  <si>
    <t>Sibiraea laevigata</t>
  </si>
  <si>
    <t xml:space="preserve">Spiraea sp. </t>
  </si>
  <si>
    <t xml:space="preserve">Spirea </t>
  </si>
  <si>
    <t>Spiraea x 'Goldmound'</t>
  </si>
  <si>
    <t>Goldmound Spirea</t>
  </si>
  <si>
    <t>Spiraea japonica 'Anthony Waterer'</t>
  </si>
  <si>
    <t>Anthony Waterer Spirea</t>
  </si>
  <si>
    <t>Spiraea japonica 'Froebelii'</t>
  </si>
  <si>
    <t>Froebel Spirea</t>
  </si>
  <si>
    <t>Spiraea japonica 'Albiflora'</t>
  </si>
  <si>
    <t>Japanese White Spirea</t>
  </si>
  <si>
    <t>Spiraea japonica 'Goldflame'</t>
  </si>
  <si>
    <t>Goldflame Spirea</t>
  </si>
  <si>
    <t>Spiraea japonica 'Neon Flash'</t>
  </si>
  <si>
    <t>Neon Flash Spirea</t>
  </si>
  <si>
    <t>Spiraea nipponica 'Snowmound'</t>
  </si>
  <si>
    <t>Snowmound Spirea</t>
  </si>
  <si>
    <t xml:space="preserve">Symphoricarpus albus </t>
  </si>
  <si>
    <t xml:space="preserve">White Snowberry </t>
  </si>
  <si>
    <t xml:space="preserve">Symphoricarpus occidentalis </t>
  </si>
  <si>
    <t xml:space="preserve">Western Snowberry </t>
  </si>
  <si>
    <t>thicket forming</t>
  </si>
  <si>
    <t xml:space="preserve">Snowberry </t>
  </si>
  <si>
    <t>Syringa meyeri 'Palibin'</t>
  </si>
  <si>
    <t>Miss Kim Dwarf Lilac</t>
  </si>
  <si>
    <t xml:space="preserve">Syringa vulgaris (all cultivars) </t>
  </si>
  <si>
    <t>Syringa x chinensis</t>
  </si>
  <si>
    <t>Chinese  Lilac</t>
  </si>
  <si>
    <t xml:space="preserve">Syringa x hyancinthiflora (all cultivars) </t>
  </si>
  <si>
    <t xml:space="preserve">Early Lilac </t>
  </si>
  <si>
    <t xml:space="preserve">Late Lilac </t>
  </si>
  <si>
    <t xml:space="preserve">Viburnum lantana 'Mohican' </t>
  </si>
  <si>
    <t xml:space="preserve">Mohican Viburnum </t>
  </si>
  <si>
    <t>Viburnum lentago</t>
  </si>
  <si>
    <t>Nannyberry Viburnum</t>
  </si>
  <si>
    <t>Viburnum opulus 'Compactum'</t>
  </si>
  <si>
    <t>Compactum European Viburnum</t>
  </si>
  <si>
    <t>Doublefile Viburnum</t>
  </si>
  <si>
    <t xml:space="preserve">Viburnum rhytidophylloides 'Alleghany' </t>
  </si>
  <si>
    <t>Viburnum trilobum 'Wentworth'</t>
  </si>
  <si>
    <t>Wentworth Highbush Cranberry</t>
  </si>
  <si>
    <t xml:space="preserve">Yucca baccata </t>
  </si>
  <si>
    <t>Banana Yucca</t>
  </si>
  <si>
    <t>Yucca glauca</t>
  </si>
  <si>
    <t>Soapweed</t>
  </si>
  <si>
    <t>Perennials</t>
  </si>
  <si>
    <t>Achillea ageratifolia</t>
  </si>
  <si>
    <t>Greek Yarrow</t>
  </si>
  <si>
    <t>10"</t>
  </si>
  <si>
    <t>Amelanchier canadensis</t>
  </si>
  <si>
    <t>Picea abies 'Cupressina'</t>
  </si>
  <si>
    <t>Fastigiate Norway Spruce</t>
  </si>
  <si>
    <t>Picea glauca (dwarf varieties)</t>
  </si>
  <si>
    <t>Spruce</t>
  </si>
  <si>
    <t>Picea pungens 'Globe'</t>
  </si>
  <si>
    <t>Dwarf Globe Green Spruce</t>
  </si>
  <si>
    <t>Dwarf Globe Blue Spruce</t>
  </si>
  <si>
    <t>Picea pungens 'Hoopsii'</t>
  </si>
  <si>
    <t>Hoopsii Spruce</t>
  </si>
  <si>
    <t>Picea pungens 'Mesa Verde'</t>
  </si>
  <si>
    <t>Mesa Verde Spruce</t>
  </si>
  <si>
    <t>Picea pungens 'Montgomery'</t>
  </si>
  <si>
    <t>Montgomery Spruce</t>
  </si>
  <si>
    <t>Picea pungens 'Sester Dwarf'</t>
  </si>
  <si>
    <t>Dwarf Blue Spruce</t>
  </si>
  <si>
    <t>Picea pungens 'Waldbrunn'</t>
  </si>
  <si>
    <t>Waldbrunn Spruce</t>
  </si>
  <si>
    <t>Juniperus monosperma</t>
  </si>
  <si>
    <t>Juniperus osteosperma</t>
  </si>
  <si>
    <t>Juniperus scopulorum</t>
  </si>
  <si>
    <t>Juniperus virginiana</t>
  </si>
  <si>
    <t>Koelreuteria paniculata</t>
  </si>
  <si>
    <t>Malus sp.</t>
  </si>
  <si>
    <t>Pinus aristata</t>
  </si>
  <si>
    <t>Pinus edulis</t>
  </si>
  <si>
    <t>Pinus flexilis</t>
  </si>
  <si>
    <t>Pinus heldreichii (leucodermis)</t>
  </si>
  <si>
    <t>Pinus nigra</t>
  </si>
  <si>
    <t>Pinus ponderosa</t>
  </si>
  <si>
    <t>Pinus strobiformis</t>
  </si>
  <si>
    <t>Prunus cerasus 'Montmorency'</t>
  </si>
  <si>
    <t>Prunus virginiana 'Shubert'</t>
  </si>
  <si>
    <t>Pseudotsuga menziesii var. glauca</t>
  </si>
  <si>
    <t>Pyrus calleryana 'Aristocrat'</t>
  </si>
  <si>
    <t>Pyrus ussuriensis 'Prairie Gem'</t>
  </si>
  <si>
    <t>Quercus bicolor</t>
  </si>
  <si>
    <t>Quercus gambelii</t>
  </si>
  <si>
    <t>Quercus macrocarpa</t>
  </si>
  <si>
    <t>Quercus muehlenbergii</t>
  </si>
  <si>
    <t>Sophora japonica</t>
  </si>
  <si>
    <t>Syringa pekinensis</t>
  </si>
  <si>
    <t>Cercis sp.</t>
  </si>
  <si>
    <t>Crataegus ambigua</t>
  </si>
  <si>
    <t>Crataegus douglassii</t>
  </si>
  <si>
    <t>Crataegus mollis</t>
  </si>
  <si>
    <t>Crataegus phaenopyrum</t>
  </si>
  <si>
    <t>Crataegus viridis 'Winter King'</t>
  </si>
  <si>
    <t>Fraxinus sp.</t>
  </si>
  <si>
    <t>Acer ginnala (all cultivars)</t>
  </si>
  <si>
    <t>Acer grandidentatum</t>
  </si>
  <si>
    <t>Amelanchier x grandiflora 'Autumn Brilliance'</t>
  </si>
  <si>
    <t>Catalpa speciosa</t>
  </si>
  <si>
    <t>Celtis occidentalis</t>
  </si>
  <si>
    <t>#10</t>
  </si>
  <si>
    <t>1.5"/6.0' cl</t>
  </si>
  <si>
    <t>Antennaria parvifolia 'McClintock'</t>
  </si>
  <si>
    <t>Flowerless Dwarf Pussytoes</t>
  </si>
  <si>
    <t>Veronica austriaca 'Crater Lake Blue'</t>
  </si>
  <si>
    <t>Crater Lake Blue Speedwell</t>
  </si>
  <si>
    <t>Gaura lindheimeri 'Guadpin' Stratosphere Picotee</t>
  </si>
  <si>
    <t xml:space="preserve">Picotee Whirling Butterflies </t>
  </si>
  <si>
    <t>yes</t>
  </si>
  <si>
    <t>no</t>
  </si>
  <si>
    <t>%Plants-Moderate H20:</t>
  </si>
  <si>
    <t>Pinus sylvestris = 'Albyn Prostrata'</t>
  </si>
  <si>
    <t>Pinus sylvestris</t>
  </si>
  <si>
    <t xml:space="preserve">Prairie Gem Pear </t>
  </si>
  <si>
    <t xml:space="preserve">Bailey Compact Amur Maple </t>
  </si>
  <si>
    <t>Mock Bearberry</t>
  </si>
  <si>
    <t>Golden Vicary Privet</t>
  </si>
  <si>
    <t xml:space="preserve">Hancock Coralberry </t>
  </si>
  <si>
    <t>Showy Goldeneye</t>
  </si>
  <si>
    <t>American Grape</t>
  </si>
  <si>
    <t>Rosa 'Ruby Voodoo'</t>
  </si>
  <si>
    <t>Ruby Voodoo Rose</t>
  </si>
  <si>
    <t>Buchloe dactyloides (sod)</t>
  </si>
  <si>
    <t>seed</t>
  </si>
  <si>
    <t>Vitis x 'St. Theresa Seedless'</t>
  </si>
  <si>
    <t>St. Theresa Seedless Grape</t>
  </si>
  <si>
    <t>Skyrocket Juniper</t>
  </si>
  <si>
    <t>Juniperus scopulorum 'Skyrocket'</t>
  </si>
  <si>
    <t>#6</t>
  </si>
  <si>
    <t>Physocarpus opulifolius 'Dart's Gold'</t>
  </si>
  <si>
    <t>Dart's Gold Ninebark</t>
  </si>
  <si>
    <t>not for full sun</t>
  </si>
  <si>
    <t>Rosa Meidiland®</t>
  </si>
  <si>
    <t>Knock Out® Rose</t>
  </si>
  <si>
    <t>Rosa Knock Out®</t>
  </si>
  <si>
    <t>Meidiland® Rose</t>
  </si>
  <si>
    <t>Aegopodium podagraria 'Variegatum'</t>
  </si>
  <si>
    <t>Variegated Bishop's Weed</t>
  </si>
  <si>
    <t xml:space="preserve">Agastache aurantiaca Coronado®                  </t>
  </si>
  <si>
    <t>Coronodo® Hyssop</t>
  </si>
  <si>
    <t>Agastache cana 'Sinning'</t>
  </si>
  <si>
    <t>Sonoran Sunset® Hyssop</t>
  </si>
  <si>
    <t>Agastache pallida</t>
  </si>
  <si>
    <t>Hummingbird Mint</t>
  </si>
  <si>
    <t>lo</t>
  </si>
  <si>
    <t>Bouteloua gracilis 'Blonde Ambition'</t>
  </si>
  <si>
    <t>Blonde Ambition Blue Grama Grass</t>
  </si>
  <si>
    <t xml:space="preserve">Blue Grama Grass </t>
  </si>
  <si>
    <t>Sedum sediforme</t>
  </si>
  <si>
    <t>Turquoise Tails Blue Sedum</t>
  </si>
  <si>
    <t>2013 Plant Select</t>
  </si>
  <si>
    <t>Arctostaphylos x coloradoensis 'Chieftain'</t>
  </si>
  <si>
    <t>Chieftain Manzanita</t>
  </si>
  <si>
    <t>Linum narbonense</t>
  </si>
  <si>
    <t>Narbonne Blue Flax</t>
  </si>
  <si>
    <t>Picea glauca 'Pendula'</t>
  </si>
  <si>
    <t>Weeping White Spruce</t>
  </si>
  <si>
    <t>2012 Plant Select</t>
  </si>
  <si>
    <t>suckers</t>
  </si>
  <si>
    <t>Compost Quantity</t>
  </si>
  <si>
    <t>specify variety in notes</t>
  </si>
  <si>
    <t>Pennisetum alopecuroides 'Hameln'</t>
  </si>
  <si>
    <t>Crambe maritima</t>
  </si>
  <si>
    <t>Curly Leaf Sea Kale</t>
  </si>
  <si>
    <t>Echinacea tennesseensis</t>
  </si>
  <si>
    <t>Tennessee Purple Coneflower</t>
  </si>
  <si>
    <t>Heuchera pulchella</t>
  </si>
  <si>
    <t>2011 Plant Select</t>
  </si>
  <si>
    <t>#2</t>
  </si>
  <si>
    <t>Erodium chrysanthum</t>
  </si>
  <si>
    <t>Golden Storksbill</t>
  </si>
  <si>
    <t>Avalanche White Sun Daisy</t>
  </si>
  <si>
    <t>Penstemon mensarum</t>
  </si>
  <si>
    <t>Grand Mesa Beardtongue</t>
  </si>
  <si>
    <t>Osteospermum 'Avalanche'</t>
  </si>
  <si>
    <t>Calylophus serrulatus 'Prairie Lode'</t>
  </si>
  <si>
    <t xml:space="preserve">Prairie Lode Sundrops </t>
  </si>
  <si>
    <t>2010 Plant Select</t>
  </si>
  <si>
    <t>Echium amoenum</t>
  </si>
  <si>
    <t>Red Feathers</t>
  </si>
  <si>
    <t>Eriogonum wrightii var. wrightii</t>
  </si>
  <si>
    <t>Snow Mesa Buckwheat</t>
  </si>
  <si>
    <t>Kniphofia caulescens</t>
  </si>
  <si>
    <t>Regal Torchlily</t>
  </si>
  <si>
    <t>Red Torch Lily</t>
  </si>
  <si>
    <t>Kniphofia 'Stark's Early Hybrids'</t>
  </si>
  <si>
    <t>Rosa glauca x Rosa rubrifolia</t>
  </si>
  <si>
    <t>Redleaf Rose</t>
  </si>
  <si>
    <t>2009 Plant Select</t>
  </si>
  <si>
    <t>2008 Plant Select</t>
  </si>
  <si>
    <t>Heptacodium miconioides</t>
  </si>
  <si>
    <t>Nepeta 'Psfike'</t>
  </si>
  <si>
    <t>Little Trudy® Catmint</t>
  </si>
  <si>
    <t>Clematis integrifolia</t>
  </si>
  <si>
    <t>Mongolian Bells® Clematis</t>
  </si>
  <si>
    <t>2007 Plant Select</t>
  </si>
  <si>
    <t>Acer tataricum 'GarAnn'</t>
  </si>
  <si>
    <t>Kannah Creek® Buckwheat</t>
  </si>
  <si>
    <t>Salvia darcyi 'Pscarl'</t>
  </si>
  <si>
    <t>Vermilion Bluffs® Mexican Sage</t>
  </si>
  <si>
    <t>Xanthoceras sorbifolium 'Psgan'</t>
  </si>
  <si>
    <t>Clear Creek® Golden Yellowthorn</t>
  </si>
  <si>
    <t>Arctostaphylos x coloradoensis 'Mock Bearberry'</t>
  </si>
  <si>
    <t>Arctostaphylos x coloradoensis 'Panchito'™</t>
  </si>
  <si>
    <t>Panchito™ Manzanita</t>
  </si>
  <si>
    <t>2006 Plant Select</t>
  </si>
  <si>
    <t>Kintzley's Ghost® Honeysuckle</t>
  </si>
  <si>
    <t>Bridges' Penstemon</t>
  </si>
  <si>
    <t>Phlox bifida</t>
  </si>
  <si>
    <t>Snowmass® Phlox</t>
  </si>
  <si>
    <t>Phlox subulata 'var'</t>
  </si>
  <si>
    <t>Salvia daghestanica</t>
  </si>
  <si>
    <t>Platinum® Sage</t>
  </si>
  <si>
    <t>Giant Sacaton</t>
  </si>
  <si>
    <t>2005 Plant Select</t>
  </si>
  <si>
    <t xml:space="preserve">Penstemon linarioides var. coloradoensis                  </t>
  </si>
  <si>
    <t>Silverton® Bluemat Penstemon</t>
  </si>
  <si>
    <t>Salvia greggii 'Furman's Red'</t>
  </si>
  <si>
    <t>Wild Thing Sage</t>
  </si>
  <si>
    <t>2004 Plant Select</t>
  </si>
  <si>
    <t>Seseli gummiferum</t>
  </si>
  <si>
    <t>Moon Carrot</t>
  </si>
  <si>
    <t>Valley Lavender® Plains Verbena</t>
  </si>
  <si>
    <t>Scutellaria suffrutescens</t>
  </si>
  <si>
    <t>Digitalis obscura</t>
  </si>
  <si>
    <t>Sunset® Foxglove</t>
  </si>
  <si>
    <t>Sea Foam Artemisia</t>
  </si>
  <si>
    <t>2003 Plant Select</t>
  </si>
  <si>
    <t>Veronica 'Reavis'</t>
  </si>
  <si>
    <t>Crystal River® Veronica</t>
  </si>
  <si>
    <t>Heuchera sanguinea 'Snow Angel'</t>
  </si>
  <si>
    <t>Snow Angel Coral Bells</t>
  </si>
  <si>
    <t>Sandia Coral Bells</t>
  </si>
  <si>
    <t>2002 Plant Select</t>
  </si>
  <si>
    <t>Ribes sanguineum 'var'</t>
  </si>
  <si>
    <t xml:space="preserve">Ribes rubrum 'Red Lake' </t>
  </si>
  <si>
    <t>Sibiraea Spirea</t>
  </si>
  <si>
    <t xml:space="preserve">Cheyenne® Mockorange </t>
  </si>
  <si>
    <t>2001 Plant Select</t>
  </si>
  <si>
    <t>Denver Gold® Columbine</t>
  </si>
  <si>
    <t>Aquilegia 'Swan Viotet &amp; White'</t>
  </si>
  <si>
    <t>Remembrance® Columbine</t>
  </si>
  <si>
    <t>Dianthus 'First Love'</t>
  </si>
  <si>
    <t>First Love® Dianthus</t>
  </si>
  <si>
    <t>Orange Carpet® Hummingbird Trumpet</t>
  </si>
  <si>
    <t>Prunus nigra 'Princess Kay'</t>
  </si>
  <si>
    <t>Princess Kay Plum</t>
  </si>
  <si>
    <t>2000 Plant Select</t>
  </si>
  <si>
    <t>Prunus besseyi 'Pawnee Buttes'®</t>
  </si>
  <si>
    <t>Pawnee Buttes® Sand Cherry</t>
  </si>
  <si>
    <t>Penstemon grandiflorus</t>
  </si>
  <si>
    <t>Prairie Jewel® Penstemon</t>
  </si>
  <si>
    <t>Coral Canyon'® Twinspur</t>
  </si>
  <si>
    <t>Diascia intergerrima 'Coral Canyon'®</t>
  </si>
  <si>
    <t>Cytisus purgans 'Spanish Gold'®</t>
  </si>
  <si>
    <t xml:space="preserve">Spanish Gold® Broom </t>
  </si>
  <si>
    <t>1999 Plant Select</t>
  </si>
  <si>
    <t>Penstemon x mexicali 'Red Rocks'®</t>
  </si>
  <si>
    <t>Red Rocks® Penstemon</t>
  </si>
  <si>
    <t>Penstemon x mexicali 'Pikes Peak Purple'®</t>
  </si>
  <si>
    <t>Pikes Peak Purple® Penstemon</t>
  </si>
  <si>
    <t>Buddleja alternifolia 'Argentea'</t>
  </si>
  <si>
    <t>Silver Fountain Butterfly Bush</t>
  </si>
  <si>
    <t>1998 Plant Select</t>
  </si>
  <si>
    <t>Osteospermum barberiae var. compactum</t>
  </si>
  <si>
    <t>Purple Mountain® Sun Daisy</t>
  </si>
  <si>
    <t>Osteospermum 'Lavender Mist'®</t>
  </si>
  <si>
    <t>Lavender Mist® Sun Daisy</t>
  </si>
  <si>
    <t xml:space="preserve">Alleghany Viburnum </t>
  </si>
  <si>
    <t>1997 Plant Select</t>
  </si>
  <si>
    <t>Crataegus crus-galli var. inermis</t>
  </si>
  <si>
    <t>Gleditsia triacanthos inermis 'Imperial'®</t>
  </si>
  <si>
    <t>Gleditsia triacanthos inermis 'Shademaster'®</t>
  </si>
  <si>
    <t>Gleditsia triacanthos inermis 'Skyline'®</t>
  </si>
  <si>
    <t>Gleditsia triacanthos inermis 'Sunburst'®</t>
  </si>
  <si>
    <t>Imperial Honeylocust®</t>
  </si>
  <si>
    <t>Shademaster Honeylocust®</t>
  </si>
  <si>
    <t>Skyline Honeylocust®</t>
  </si>
  <si>
    <t>Sunburst Honeylocust®</t>
  </si>
  <si>
    <t>Pinon Pine</t>
  </si>
  <si>
    <t>Desert False Indigo</t>
  </si>
  <si>
    <t>Big Sagebrush</t>
  </si>
  <si>
    <t xml:space="preserve">Rose Glow Japanese Barberry </t>
  </si>
  <si>
    <t xml:space="preserve">Crimson Pygmy Japanese Barberry </t>
  </si>
  <si>
    <t>Emerald Carousel® Barberry</t>
  </si>
  <si>
    <t>Berberis x 'Emerald Carousel'®</t>
  </si>
  <si>
    <t>Dark Night Spirea</t>
  </si>
  <si>
    <t>Caryopteris x clandonensis 'Dark Night'</t>
  </si>
  <si>
    <t xml:space="preserve">Curlleaf Mountain Mahogany </t>
  </si>
  <si>
    <t xml:space="preserve">Alderleaf Mountain Mahogany </t>
  </si>
  <si>
    <t>Chilopsis linearis</t>
  </si>
  <si>
    <t>Desert Willow</t>
  </si>
  <si>
    <t>Baby Blue Rabbitbrush</t>
  </si>
  <si>
    <t>Ericameria nauseosa ssp. nauseosa var. nauseosa</t>
  </si>
  <si>
    <t>Ericameria nauseosa ssp. nauseosa var. speciosa</t>
  </si>
  <si>
    <t xml:space="preserve">Tall Green Rabbitbrush </t>
  </si>
  <si>
    <t>Ericameria nauseosa ssp. nauseosa var. glabrata</t>
  </si>
  <si>
    <t xml:space="preserve">Purpleleaf Wintercreeper </t>
  </si>
  <si>
    <t>Buffalo Juniper</t>
  </si>
  <si>
    <t xml:space="preserve">Beauty Bush </t>
  </si>
  <si>
    <t>Krascheninnikovia lanata</t>
  </si>
  <si>
    <t>dioecious - only female flowers</t>
  </si>
  <si>
    <t>Desert Holly</t>
  </si>
  <si>
    <t>Creeping Barberry</t>
  </si>
  <si>
    <t xml:space="preserve">Diabolo® Ninebark </t>
  </si>
  <si>
    <t>Physocarpus opulifolius 'Diabolo'®</t>
  </si>
  <si>
    <t xml:space="preserve">Three-Leaf Sumac </t>
  </si>
  <si>
    <t>Autumn Amber Three-Leaf Sumac</t>
  </si>
  <si>
    <t>Harison's Yellow Rose</t>
  </si>
  <si>
    <t>Double Red Rose</t>
  </si>
  <si>
    <t>Nearly Wild Rose</t>
  </si>
  <si>
    <t>Sem False Spirea</t>
  </si>
  <si>
    <t>may sucker</t>
  </si>
  <si>
    <t>Sorbaria sorbifolia 'Sem'</t>
  </si>
  <si>
    <t>Symphoricarpus chenaultii 'Hancock'</t>
  </si>
  <si>
    <t>Dwarf Korean Lilac</t>
  </si>
  <si>
    <t xml:space="preserve">Common Purple &amp; French Lilac </t>
  </si>
  <si>
    <t>Cotinus coggygria 'Royal Purple'</t>
  </si>
  <si>
    <t>Royal Purple Smoke Bush</t>
  </si>
  <si>
    <t>Adam's Needle</t>
  </si>
  <si>
    <t>Sevon-son Flower</t>
  </si>
  <si>
    <t>Forestiera pubescens pubescens</t>
  </si>
  <si>
    <t xml:space="preserve">Frangula alnus 'Columnaris' </t>
  </si>
  <si>
    <t>Picea pungens 'Glauca Globosa'</t>
  </si>
  <si>
    <t>Tot comp</t>
  </si>
  <si>
    <t>Cubic yards compost:</t>
  </si>
  <si>
    <t>comp</t>
  </si>
  <si>
    <t>sf</t>
  </si>
  <si>
    <t>$</t>
  </si>
  <si>
    <t>n/a</t>
  </si>
  <si>
    <t>L</t>
  </si>
  <si>
    <t>VL</t>
  </si>
  <si>
    <t>NOTES:</t>
  </si>
  <si>
    <t>Compost Qty vol</t>
  </si>
  <si>
    <t>2yd/1000</t>
  </si>
  <si>
    <t>10 shovels</t>
  </si>
  <si>
    <t>SF
Value</t>
  </si>
  <si>
    <t>Rhus trilobata</t>
  </si>
  <si>
    <t>Three Leaf Sumac</t>
  </si>
  <si>
    <t>Water
Usage</t>
  </si>
  <si>
    <t>Minimum
Size</t>
  </si>
  <si>
    <t>Compost
Qty</t>
  </si>
  <si>
    <t>Scotch Pine</t>
  </si>
  <si>
    <t>10 Shovels</t>
  </si>
  <si>
    <t>PS</t>
  </si>
  <si>
    <t>RT</t>
  </si>
  <si>
    <t>OLD</t>
  </si>
  <si>
    <t>Autumn Blaze Maple</t>
  </si>
  <si>
    <t>Picea pungens</t>
  </si>
  <si>
    <t>Colorado Spruce</t>
  </si>
  <si>
    <t>Picea pungens 'Baby Blue Eyes'</t>
  </si>
  <si>
    <t>Baby Blue Eyes Spruce</t>
  </si>
  <si>
    <t>Picea glauca 'Densata'</t>
  </si>
  <si>
    <t>Black Hills Spruce</t>
  </si>
  <si>
    <t>Columnar Austrian Pine</t>
  </si>
  <si>
    <t>Pyrus calleryana 'Autumn Blaze'</t>
  </si>
  <si>
    <t>Autumn Blaze Pear</t>
  </si>
  <si>
    <t>Pyrus calleryana 'Chanticleer'®</t>
  </si>
  <si>
    <t xml:space="preserve">Chanticleer® Pear </t>
  </si>
  <si>
    <t>Quercus Crimson Spire™</t>
  </si>
  <si>
    <t>Crimson Spire™ Oak</t>
  </si>
  <si>
    <t>Quercus robur Skymaster®</t>
  </si>
  <si>
    <t>Skymaster® English Oak</t>
  </si>
  <si>
    <t>Ulmus 'Frontier'</t>
  </si>
  <si>
    <t>Frontier Elm</t>
  </si>
  <si>
    <t>Berberis thunbergii 'Bogozam'</t>
  </si>
  <si>
    <t>Bonanza Gold Barberry</t>
  </si>
  <si>
    <t>Berberis thunbergii 'Helmond Pillar'</t>
  </si>
  <si>
    <t>Helmond Pillar Barberry</t>
  </si>
  <si>
    <t>Buddleja 'Blue Chip'</t>
  </si>
  <si>
    <t>Dwarf Blue-Purple Butterfly Bush</t>
  </si>
  <si>
    <t>Caragana frutex 'Globosa'</t>
  </si>
  <si>
    <t>Globosa Peashrub</t>
  </si>
  <si>
    <t>Caryopteris x clandonensis</t>
  </si>
  <si>
    <t>Grand Bleu Spirea</t>
  </si>
  <si>
    <t>Caryopteris x clandonensis 'Inoveris'</t>
  </si>
  <si>
    <t>Lil Miss Sunshine Spirea</t>
  </si>
  <si>
    <t>Caryopteris x clandonensis 'Lil Miss Sunshine'</t>
  </si>
  <si>
    <t>Chaenomeles japonica 'Cameo'</t>
  </si>
  <si>
    <t>Pink Flowering Quince</t>
  </si>
  <si>
    <t>Euonymus fortunei Blondy®</t>
  </si>
  <si>
    <t>Blondy® Euonymus</t>
  </si>
  <si>
    <t xml:space="preserve">Frangula alnus Fine Line® </t>
  </si>
  <si>
    <t>Tall Fernleaf Buckthorn</t>
  </si>
  <si>
    <t>Althea/Hibiscus</t>
  </si>
  <si>
    <t>Hardy Hydrangea</t>
  </si>
  <si>
    <t>Lonicera syringantha 'Wolfii'</t>
  </si>
  <si>
    <t xml:space="preserve">Lilac-flowering Dwarf Honeysuckle </t>
  </si>
  <si>
    <t>Philadelphus lewisii Cheyenne®</t>
  </si>
  <si>
    <t>Philadelphus x virginalis 'Dwarf Minn.Snowflake'</t>
  </si>
  <si>
    <t>Dwarf Minnesota Snowflake Mockorange</t>
  </si>
  <si>
    <t>Physocarpus opulifolius 'Center Glow'</t>
  </si>
  <si>
    <t>Center Glow Ninebark</t>
  </si>
  <si>
    <t>Physocarpus opulifolius 'Coppertina™</t>
  </si>
  <si>
    <t>Coppertina™ Ninebark</t>
  </si>
  <si>
    <t>Philadelphus lewisii 'Blizzard'</t>
  </si>
  <si>
    <t>Blizzard Mockorange</t>
  </si>
  <si>
    <t>Pinus mugo pumilio</t>
  </si>
  <si>
    <t xml:space="preserve">Miniature Mugo Pine </t>
  </si>
  <si>
    <t>Pinus mugo 'Mops'</t>
  </si>
  <si>
    <t>Dwarf Mugo Pine</t>
  </si>
  <si>
    <t>Slowmound Mugo Pine</t>
  </si>
  <si>
    <t>Pinus mugo 'Slowmound'</t>
  </si>
  <si>
    <t>Purple Leaf Plum</t>
  </si>
  <si>
    <t>Purshia mexican</t>
  </si>
  <si>
    <t>Cliffrose</t>
  </si>
  <si>
    <t>Pyracantha angustifolia Gnome®</t>
  </si>
  <si>
    <t>Gnome® Firethorn</t>
  </si>
  <si>
    <t>Pyracantha coccinea 'Lowboy'</t>
  </si>
  <si>
    <t>Lowboy Firethorn</t>
  </si>
  <si>
    <t>Gwen's Buffalo Currant</t>
  </si>
  <si>
    <t>Syringa patula 'Miss Kim'</t>
  </si>
  <si>
    <t>Viburnum</t>
  </si>
  <si>
    <t>Yucca</t>
  </si>
  <si>
    <t>Buffalo Grass (sod)</t>
  </si>
  <si>
    <t>Feather Reed Grass Variety</t>
  </si>
  <si>
    <t>Blue Fescue</t>
  </si>
  <si>
    <t>low-mod</t>
  </si>
  <si>
    <t>Miscanthus sinensis 'Gracillimus'</t>
  </si>
  <si>
    <t>Miscanthus sinensis 'Morning Light'</t>
  </si>
  <si>
    <t>Miscanthus sinensis 'Purpurascens'</t>
  </si>
  <si>
    <t>Miscanthus sinensis 'Yaku Jima'</t>
  </si>
  <si>
    <t>Molinia caerulea 'Variegata'</t>
  </si>
  <si>
    <t>Variegated Moor Grass</t>
  </si>
  <si>
    <t>Hop Vine</t>
  </si>
  <si>
    <t>Vitis labrusca varity</t>
  </si>
  <si>
    <t>avoid white variety</t>
  </si>
  <si>
    <t>Bugleweed</t>
  </si>
  <si>
    <t>Ajuga 'Chocolate Chip'</t>
  </si>
  <si>
    <t>Dwarf Bugleweed</t>
  </si>
  <si>
    <t>Arabis caucasica 'Snowcap'</t>
  </si>
  <si>
    <t xml:space="preserve">White Alpine Rockcress </t>
  </si>
  <si>
    <t>rock garden</t>
  </si>
  <si>
    <t>Artemisia ludoviciana 'Valerie Finnis'</t>
  </si>
  <si>
    <t>Artemisia 'Powis Castle'</t>
  </si>
  <si>
    <t>Asclepias speciosa</t>
  </si>
  <si>
    <t>Symphyotrichum novae-angeliae</t>
  </si>
  <si>
    <t xml:space="preserve">Symphyotrichum porteri                                     </t>
  </si>
  <si>
    <t>Aurinia saxatalis 'Gold Ball'</t>
  </si>
  <si>
    <t>Bergenia</t>
  </si>
  <si>
    <t>filtered shade</t>
  </si>
  <si>
    <t xml:space="preserve">False Forget-Me-Not </t>
  </si>
  <si>
    <t>Eriogonum umbellatum or var. aureum 'Psdowns</t>
  </si>
  <si>
    <t>Erysimum linifolium 'Bowles Mauve'</t>
  </si>
  <si>
    <t>Bowles Mauve Wallflower</t>
  </si>
  <si>
    <t>Eupatorium maculatum 'Gateway'</t>
  </si>
  <si>
    <t>Gaillardia aristata/grandiflora varity</t>
  </si>
  <si>
    <t>Geum chiloense varity</t>
  </si>
  <si>
    <t>Avens</t>
  </si>
  <si>
    <t>Gypsophila repens varity</t>
  </si>
  <si>
    <t xml:space="preserve">Goniolimon /limonium sp. </t>
  </si>
  <si>
    <t>Sneezeweed</t>
  </si>
  <si>
    <t>shade only</t>
  </si>
  <si>
    <t xml:space="preserve">Shrub Mallow </t>
  </si>
  <si>
    <t>partial shade</t>
  </si>
  <si>
    <t>Moneywort/Creeping Jenny</t>
  </si>
  <si>
    <t>Rheum rhabarbarum 'Victoria'</t>
  </si>
  <si>
    <t>Sedum acre</t>
  </si>
  <si>
    <t>Goldmoss Sedum</t>
  </si>
  <si>
    <t>Sidalcea sp.</t>
  </si>
  <si>
    <t>Teucrium chamaedrys</t>
  </si>
  <si>
    <t>Wall Germander</t>
  </si>
  <si>
    <t>Tradescantia andersoniana</t>
  </si>
  <si>
    <t>Blue Spiderwort</t>
  </si>
  <si>
    <t>Acer grandidentatum 'Schmidt'</t>
  </si>
  <si>
    <t>Rocky Mountain Glow® Maple</t>
  </si>
  <si>
    <t>Acer platanoides 'Flame Red'</t>
  </si>
  <si>
    <t>Flame Red Maple</t>
  </si>
  <si>
    <t xml:space="preserve">Hot Wings® Tatarian Maple </t>
  </si>
  <si>
    <t>Snowcloud Serviceberry</t>
  </si>
  <si>
    <t>Amelanchier laevis 'Snowcloud'</t>
  </si>
  <si>
    <t>Acer rubrum 'Frank Jr.'</t>
  </si>
  <si>
    <t>Redpointe® Maple</t>
  </si>
  <si>
    <t>Crataegus laevigata 'Paul's Scarlet'</t>
  </si>
  <si>
    <t>Gymnocladus dioicus 'Espresso-JFC'</t>
  </si>
  <si>
    <t xml:space="preserve">Espresso™ Kentucky Coffeetree </t>
  </si>
  <si>
    <t>Juniperus scopulorum 'Wichita Blue'</t>
  </si>
  <si>
    <t>Wichita Blue Juniper</t>
  </si>
  <si>
    <t>Juniperus virginiana 'Blue Arrow'</t>
  </si>
  <si>
    <t>Blue Arrow Juniper</t>
  </si>
  <si>
    <t>Pyrus calleryana 'Jaczam'</t>
  </si>
  <si>
    <t>Jack® Flowering Pear</t>
  </si>
  <si>
    <t>Quercus x warei 'Long' REGAL PRINCE</t>
  </si>
  <si>
    <t>Regal Prince® Oak</t>
  </si>
  <si>
    <t>Zelcova serrata</t>
  </si>
  <si>
    <t>Zelkova</t>
  </si>
  <si>
    <t>Tilia cordata 'Greenspire'®</t>
  </si>
  <si>
    <t>Greenspire® Linden</t>
  </si>
  <si>
    <t>Tilia americana 'Redmond'</t>
  </si>
  <si>
    <t>Redmond Linden</t>
  </si>
  <si>
    <t>Tilia tomentosa 'Sterling Silver'™</t>
  </si>
  <si>
    <t>Sterling Silver™ Linden</t>
  </si>
  <si>
    <t>Berberis thunbergii 'Orange Rocket'</t>
  </si>
  <si>
    <t>Orange Rocket Barberry</t>
  </si>
  <si>
    <t>Cotinus coggygria 'Ancot'</t>
  </si>
  <si>
    <t>Golden Spirit Smoke Tree</t>
  </si>
  <si>
    <t>Cotinus x 'Grace'</t>
  </si>
  <si>
    <t>Grace Smoke Tree</t>
  </si>
  <si>
    <t>Cytisus x 'Lilac Time'</t>
  </si>
  <si>
    <t>Lilac Time Scotch Broom</t>
  </si>
  <si>
    <t>Euonymus alatus 'Fire Ball'</t>
  </si>
  <si>
    <t>Fire Ball Burning Bush</t>
  </si>
  <si>
    <t>Forsythia viridissima var. koreana 'Kumson'</t>
  </si>
  <si>
    <t>Kumson Korean Greenstem Forsythia</t>
  </si>
  <si>
    <t>Mango Tango Potentilla</t>
  </si>
  <si>
    <t>Prairie Snow Potentilla</t>
  </si>
  <si>
    <t>Red Robin Potentilla</t>
  </si>
  <si>
    <t>Pink Beauty Potentilla</t>
  </si>
  <si>
    <t>Potentilla fruticosa 'Mango Tango'</t>
  </si>
  <si>
    <t>Potentilla fruticosa 'Prairie Snow'</t>
  </si>
  <si>
    <t>Potentilla fruticosa 'Red Robin'</t>
  </si>
  <si>
    <t>Potentilla fruticosa 'Pink Beauty</t>
  </si>
  <si>
    <t>Potentilla fruticosa 'Dakota Sun'</t>
  </si>
  <si>
    <t>Viburnum dentatum Arrowwood (all cultivars)</t>
  </si>
  <si>
    <t>Yucca flaccida (all cultivars)</t>
  </si>
  <si>
    <t>Festuca idahoensis 'Siskiyou Blue'</t>
  </si>
  <si>
    <t>Siskiyou Blue Fescue</t>
  </si>
  <si>
    <t>Imperata cylindrica 'Red Baron'/'Rubra'</t>
  </si>
  <si>
    <t>Miscanthus sinensis 'Zebrinus'</t>
  </si>
  <si>
    <t>Zebra</t>
  </si>
  <si>
    <t>Panicum virgatum 'Dallas Blues'</t>
  </si>
  <si>
    <t>Dallas Blues Switchgrass</t>
  </si>
  <si>
    <t>Sorghastrum nutans (all cultivars)</t>
  </si>
  <si>
    <t>Quercus robur 'Fastigiata'</t>
  </si>
  <si>
    <t>Fastigiate English Oak</t>
  </si>
  <si>
    <t>Syringa reticulata (all cultivars)</t>
  </si>
  <si>
    <t>Buddleja davidii (all cultivars)</t>
  </si>
  <si>
    <t>Hydrangea paniculata (all cultivars)</t>
  </si>
  <si>
    <t>Ilex x meserveae (all cultivars)</t>
  </si>
  <si>
    <t>Juniperus chinensis (all cultivars)</t>
  </si>
  <si>
    <t>Juniperus communis (all cultivars)</t>
  </si>
  <si>
    <t>Juniperus horizontalis (all cultivars)</t>
  </si>
  <si>
    <t>Juniperus x media (all cultivars)</t>
  </si>
  <si>
    <t>Juniperus procumbens (all cultivars)</t>
  </si>
  <si>
    <t>Juniperus sabina (all cultivars)</t>
  </si>
  <si>
    <t>Picea abies '(all cultivars)'</t>
  </si>
  <si>
    <t>Rosa foetida (all cultivars)</t>
  </si>
  <si>
    <t>Rosa x 'Morden' (all cultivars)</t>
  </si>
  <si>
    <t>Symphoricarpus x doorenbosii (all cultivars)</t>
  </si>
  <si>
    <t>Syringa x prestoniae (all cultivars)</t>
  </si>
  <si>
    <t>Viburnum plicatum tomentosum (all cultivars)</t>
  </si>
  <si>
    <t>Norway Spruce</t>
  </si>
  <si>
    <t xml:space="preserve">Achillea millefolium (all cultivars)           </t>
  </si>
  <si>
    <t>Agastache barberi (all cultivars)</t>
  </si>
  <si>
    <t>Ajuga reptans (all cultivars)</t>
  </si>
  <si>
    <t>Alcea rosea (all cultivars)</t>
  </si>
  <si>
    <t>Campanula sp. (all cultivars)</t>
  </si>
  <si>
    <t>Helianthemum nummularium (all cultivars)</t>
  </si>
  <si>
    <t>Hibiscus moscheutos (all cultivars)</t>
  </si>
  <si>
    <t>Humulus lupulus (all cultivars)</t>
  </si>
  <si>
    <t>Iris germanica (all cultivars)</t>
  </si>
  <si>
    <t>Iris pumila (all cultivars)</t>
  </si>
  <si>
    <t>Iris siberica (all cultivars)</t>
  </si>
  <si>
    <t>Monarda sp. (all cultivars)</t>
  </si>
  <si>
    <t>Salvia nemorosa (all cultivars)</t>
  </si>
  <si>
    <t>Saponaria ocymoides (all cultivars)</t>
  </si>
  <si>
    <t>Scabiosa caucasica (all cultivars)</t>
  </si>
  <si>
    <t>Scabiosa columbaria (all cultivars)</t>
  </si>
  <si>
    <t>Sedum spectabile (all cultivars)</t>
  </si>
  <si>
    <t>Sedum spurium (all cultivars)</t>
  </si>
  <si>
    <t>Stachys byzantina (all cultivars)</t>
  </si>
  <si>
    <t>Veronica spicata (all cultivars)</t>
  </si>
  <si>
    <t>Vinca minor (all cultivars)</t>
  </si>
  <si>
    <t>Nepeta x faassenii (all cultivars)</t>
  </si>
  <si>
    <t>Calamagrostis acutiflora (all cultivars)</t>
  </si>
  <si>
    <t>Festuca glauca (all cultivars)</t>
  </si>
  <si>
    <t>Lonicera sempervirens (all cultivars)</t>
  </si>
  <si>
    <t>Parthenocissus quinquefolia (all cultivars)</t>
  </si>
  <si>
    <t>Parthenocissus tricuspidata (all cultivars)</t>
  </si>
  <si>
    <t>Panicum virgatum 'Northwind'</t>
  </si>
  <si>
    <t>Northwind Switchgrass</t>
  </si>
  <si>
    <t>Panicum virgatum 'Prairie Sky'</t>
  </si>
  <si>
    <t>Prairie Sky Switchgrass</t>
  </si>
  <si>
    <t>Yarrow</t>
  </si>
  <si>
    <t>Echinacea purpurea (all cultivars)</t>
  </si>
  <si>
    <t>Cornus alba Red Gnome™</t>
  </si>
  <si>
    <t>Cornus sericea 'Isanti'</t>
  </si>
  <si>
    <t>Isanti Dogwood</t>
  </si>
  <si>
    <t>Red Gnome™ Dogwood</t>
  </si>
  <si>
    <t>Dakota Sunspot Potentilla</t>
  </si>
  <si>
    <t>Yucca filamentosa (all cultivars)</t>
  </si>
  <si>
    <t>Lanceleaf Coreopsis</t>
  </si>
  <si>
    <t>Tickseed</t>
  </si>
  <si>
    <t xml:space="preserve">False/Oxeye Sunflower </t>
  </si>
  <si>
    <t>requires shade</t>
  </si>
  <si>
    <t>low water plant, needs moderate water to produce fruit</t>
  </si>
  <si>
    <t>Ribes aureum 'Gwen's Buffalo'</t>
  </si>
  <si>
    <t>Acer x freemanii 'Jeffersred'</t>
  </si>
  <si>
    <t>Paul's Scarlet Hawthorn</t>
  </si>
  <si>
    <t>1.5"/5.0' cl</t>
  </si>
  <si>
    <t>5.0'</t>
  </si>
  <si>
    <t>1.75-2.0"</t>
  </si>
  <si>
    <t>Aquilegia sp. variety</t>
  </si>
  <si>
    <t>Compost Volume</t>
  </si>
  <si>
    <t>4-5</t>
  </si>
  <si>
    <t>3-5</t>
  </si>
  <si>
    <t>4-6</t>
  </si>
  <si>
    <t>2-4</t>
  </si>
  <si>
    <t>18"-36"</t>
  </si>
  <si>
    <t>4-10</t>
  </si>
  <si>
    <t>5-7</t>
  </si>
  <si>
    <t>Penstemon pseudospectabilis</t>
  </si>
  <si>
    <t>Desert Beardtongue</t>
  </si>
  <si>
    <t>2015 Plant Select</t>
  </si>
  <si>
    <t>Monardella macrantha 'Marian Sampson'</t>
  </si>
  <si>
    <t>Hummingbird Trumpet Mint</t>
  </si>
  <si>
    <t>2014 Plant Select</t>
  </si>
  <si>
    <t>Zinnia grandiflora (all cultivars)</t>
  </si>
  <si>
    <t>Scutellaria resinosa 'Smoky Hills</t>
  </si>
  <si>
    <t>Smoky Hills Skullcap</t>
  </si>
  <si>
    <t>14"</t>
  </si>
  <si>
    <t>Penstemon x mexicali 'Carolyn's Hope'®</t>
  </si>
  <si>
    <t>Penstemon x mexicali 'PWIN03S'®</t>
  </si>
  <si>
    <t>Windwalker® Penstemon</t>
  </si>
  <si>
    <t>Carolyn's Hope® Pink Penstemon</t>
  </si>
  <si>
    <t>Undaunted®</t>
  </si>
  <si>
    <t>Iris hookeri x setosa ssp. canadensis</t>
  </si>
  <si>
    <t>Dwarf beach-head Iris</t>
  </si>
  <si>
    <t>Dwarf Piñon Pine</t>
  </si>
  <si>
    <t>plug</t>
  </si>
  <si>
    <t>Instructions</t>
  </si>
  <si>
    <r>
      <t xml:space="preserve">The </t>
    </r>
    <r>
      <rPr>
        <b/>
        <i/>
        <sz val="12"/>
        <rFont val="Arial"/>
        <family val="2"/>
      </rPr>
      <t>notes</t>
    </r>
    <r>
      <rPr>
        <sz val="12"/>
        <rFont val="Arial"/>
        <family val="2"/>
      </rPr>
      <t xml:space="preserve"> section is for additional information regarding plants, such as the name of a particular hybrid to be used or details regarding substitutions. For example, if a particular variety is not available in the list, indicate the quantity and symbol on the appropriate </t>
    </r>
    <r>
      <rPr>
        <i/>
        <sz val="12"/>
        <rFont val="Arial"/>
        <family val="2"/>
      </rPr>
      <t xml:space="preserve">Genus species </t>
    </r>
    <r>
      <rPr>
        <sz val="12"/>
        <rFont val="Arial"/>
        <family val="2"/>
      </rPr>
      <t xml:space="preserve">and include it in the notes section by indicating </t>
    </r>
    <r>
      <rPr>
        <i/>
        <sz val="12"/>
        <rFont val="Arial"/>
        <family val="2"/>
      </rPr>
      <t xml:space="preserve">Genus species </t>
    </r>
    <r>
      <rPr>
        <sz val="12"/>
        <rFont val="Arial"/>
        <family val="2"/>
      </rPr>
      <t>is to be of 'x' variety. If a plant known to be xeric is not listed, choose any plant with similar size and water-use characteristics and put the substitution in the notes.</t>
    </r>
  </si>
  <si>
    <r>
      <rPr>
        <b/>
        <sz val="12"/>
        <rFont val="Arial"/>
        <family val="2"/>
      </rPr>
      <t>How to use:</t>
    </r>
    <r>
      <rPr>
        <sz val="12"/>
        <rFont val="Arial"/>
        <family val="2"/>
      </rPr>
      <t xml:space="preserve">
Plants are organized by </t>
    </r>
    <r>
      <rPr>
        <b/>
        <i/>
        <sz val="12"/>
        <rFont val="Arial"/>
        <family val="2"/>
      </rPr>
      <t>tabs</t>
    </r>
    <r>
      <rPr>
        <sz val="12"/>
        <rFont val="Arial"/>
        <family val="2"/>
      </rPr>
      <t xml:space="preserve"> at the bottom of the screen.</t>
    </r>
  </si>
  <si>
    <r>
      <t xml:space="preserve">Enter an alphanumeric </t>
    </r>
    <r>
      <rPr>
        <b/>
        <i/>
        <sz val="12"/>
        <rFont val="Arial"/>
        <family val="2"/>
      </rPr>
      <t>symbol</t>
    </r>
    <r>
      <rPr>
        <sz val="12"/>
        <rFont val="Arial"/>
        <family val="2"/>
      </rPr>
      <t xml:space="preserve"> and the </t>
    </r>
    <r>
      <rPr>
        <b/>
        <i/>
        <sz val="12"/>
        <rFont val="Arial"/>
        <family val="2"/>
      </rPr>
      <t>quantity</t>
    </r>
    <r>
      <rPr>
        <sz val="12"/>
        <rFont val="Arial"/>
        <family val="2"/>
      </rPr>
      <t xml:space="preserve"> for each plant in the space provided.</t>
    </r>
  </si>
  <si>
    <t>Draw Size</t>
  </si>
  <si>
    <t>Epilobium (Zauschneria) canum latifolium</t>
  </si>
  <si>
    <t>Epilobium (Zauschneria) canum garrettii Orange Carpet®</t>
  </si>
  <si>
    <t>Epilobium (Zauschneria) fleischeri</t>
  </si>
  <si>
    <t>Schizacharium scoparium</t>
  </si>
  <si>
    <t>Little Bluestem</t>
  </si>
  <si>
    <t>Little Bluestem 'Prairie Blues'</t>
  </si>
  <si>
    <t>GRASS PLUGS (Indicate variety(s) in notes section)</t>
  </si>
  <si>
    <t>GRASS SEED (Indicate variety(s) in notes section)</t>
  </si>
  <si>
    <t>Blue Grama, Buffalo, Dog Tuff™, etc.</t>
  </si>
  <si>
    <t>1-2yd/1000</t>
  </si>
  <si>
    <t>Ratibida columnifera var.</t>
  </si>
  <si>
    <r>
      <t>2004 Plant Select,</t>
    </r>
    <r>
      <rPr>
        <b/>
        <sz val="11"/>
        <color indexed="53"/>
        <rFont val="Arial"/>
        <family val="2"/>
      </rPr>
      <t xml:space="preserve"> </t>
    </r>
    <r>
      <rPr>
        <sz val="11"/>
        <color indexed="53"/>
        <rFont val="Arial"/>
        <family val="2"/>
      </rPr>
      <t>tender perennial</t>
    </r>
  </si>
  <si>
    <t>Schizachyrium scoparium 'Prairie Blues'</t>
  </si>
  <si>
    <t>Hardiness is questionable</t>
  </si>
  <si>
    <t>Muhlenbergia reverchonii Undaunted®</t>
  </si>
  <si>
    <t>Achnatherum (Oryzopsis) hymenoides</t>
  </si>
  <si>
    <t xml:space="preserve">Planting of this species is not permitted </t>
  </si>
  <si>
    <r>
      <rPr>
        <sz val="11"/>
        <color indexed="30"/>
        <rFont val="Arial"/>
        <family val="2"/>
      </rPr>
      <t>CoA Recommend Tree</t>
    </r>
    <r>
      <rPr>
        <sz val="11"/>
        <rFont val="Arial"/>
        <family val="2"/>
      </rPr>
      <t>, "seedless"</t>
    </r>
  </si>
  <si>
    <t>CoA Recommend Tree</t>
  </si>
  <si>
    <r>
      <rPr>
        <sz val="11"/>
        <color indexed="30"/>
        <rFont val="Arial"/>
        <family val="2"/>
      </rPr>
      <t>CoA Recommend Tree</t>
    </r>
    <r>
      <rPr>
        <sz val="11"/>
        <rFont val="Arial"/>
        <family val="2"/>
      </rPr>
      <t>, Street tree</t>
    </r>
  </si>
  <si>
    <t>Aesculus glabra</t>
  </si>
  <si>
    <t>Ohio Buckeye</t>
  </si>
  <si>
    <t>Acer negundo 'Sensation'</t>
  </si>
  <si>
    <t>Sensation Boxelder</t>
  </si>
  <si>
    <t>male tree selection</t>
  </si>
  <si>
    <t>purchase only male cultivars</t>
  </si>
  <si>
    <t>Ginkgo biloba</t>
  </si>
  <si>
    <t>Pinus nigra 'Arnold Sentinel' or 'Frank'</t>
  </si>
  <si>
    <t>Quercus x warei REGAL PRINCE®</t>
  </si>
  <si>
    <t>Acer tataricum Hot Wings®</t>
  </si>
  <si>
    <t>Highly irrigated turf removed &amp; converted to plant beds</t>
  </si>
  <si>
    <t xml:space="preserve">     •  Projects for front yards, back yards and tree lawns each need to be on a separate calculation worksheet.</t>
  </si>
  <si>
    <t>Overused</t>
  </si>
  <si>
    <t>75-90% recommended. Must be &gt; 50% for Code, 60% for Rebate</t>
  </si>
  <si>
    <t>% of Moderate water plants must be less than 20%</t>
  </si>
  <si>
    <t xml:space="preserve">Square footage value for proposed plant material  </t>
  </si>
  <si>
    <t>This plant calculator will facilitate the creation of a landscape plan by figuring the necessary percentages of plant material for a particular project size. It is a great method to determine preliminary design compliance and must accompany any plans submitted to Aurora Water for inclusion in the water-wise landscape rebate program.</t>
  </si>
  <si>
    <r>
      <rPr>
        <b/>
        <sz val="12"/>
        <rFont val="Arial"/>
        <family val="2"/>
      </rPr>
      <t>Customer Plant List Tab</t>
    </r>
    <r>
      <rPr>
        <sz val="12"/>
        <rFont val="Arial"/>
        <family val="2"/>
      </rPr>
      <t xml:space="preserve">
Enter the customer's name and address and the amount of grass removed and replaced with a water-wise landscape. Do not include pathways, patios or other non-plant beds in this value. The calculator will create a list on this page and tally the plants quantities as they are entered, letting you know if the plant material meets program requirements.</t>
    </r>
  </si>
  <si>
    <r>
      <rPr>
        <b/>
        <sz val="12"/>
        <rFont val="Arial"/>
        <family val="2"/>
      </rPr>
      <t>Compost Quantity</t>
    </r>
    <r>
      <rPr>
        <sz val="12"/>
        <rFont val="Arial"/>
        <family val="2"/>
      </rPr>
      <t xml:space="preserve">
Indicates the amount of compost that should be mixed with the excavated soil. "10 Shovels" is 10 shovels of compost. A number like, 0.5 or 1.0, indicates how many containers of compost using the respective plant container. "Cubic Yards of Compost" is the </t>
    </r>
    <r>
      <rPr>
        <u/>
        <sz val="12"/>
        <rFont val="Arial"/>
        <family val="2"/>
      </rPr>
      <t>estimated</t>
    </r>
    <r>
      <rPr>
        <sz val="12"/>
        <rFont val="Arial"/>
        <family val="2"/>
      </rPr>
      <t xml:space="preserve"> amount of compost needed for the project based on amending the soil on a per-plant basis.</t>
    </r>
  </si>
  <si>
    <r>
      <rPr>
        <b/>
        <sz val="12"/>
        <rFont val="Arial"/>
        <family val="2"/>
      </rPr>
      <t>Errors</t>
    </r>
    <r>
      <rPr>
        <sz val="12"/>
        <rFont val="Arial"/>
        <family val="2"/>
      </rPr>
      <t xml:space="preserve">
Red warnings will appear under "potential errors" if the quantity of plant material:
     • Plant Material does NOT meet Min. Code Req.
     • Plant Material does NOT meet Min. REBATE Req.
     • Plant Material Exceeds 125% Coverage
     • Less than 80% of the Plants are Very Low or Low</t>
    </r>
  </si>
  <si>
    <r>
      <t xml:space="preserve">When the plant list has been completed, save the list as "Plant List - </t>
    </r>
    <r>
      <rPr>
        <i/>
        <sz val="12"/>
        <rFont val="Arial"/>
        <family val="2"/>
      </rPr>
      <t>Name or Organization</t>
    </r>
    <r>
      <rPr>
        <sz val="12"/>
        <rFont val="Arial"/>
        <family val="2"/>
      </rPr>
      <t xml:space="preserve">" and attach it to your
online rebate application. 
For questions or if you experience any challenges with this document, please contact Zach Versluis 720.515.9224.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</si>
</sst>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[$-409]mmmm\ d\,\ yyyy;@"/>
    <numFmt numFmtId="166" formatCode="0.000000"/>
    <numFmt numFmtId="167" formatCode="0.00000"/>
    <numFmt numFmtId="168" formatCode="0.0"/>
    <numFmt numFmtId="169" formatCode="&quot;$&quot;#,##0"/>
  </numFmts>
  <fonts count="35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sz val="11"/>
      <color indexed="3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1"/>
      <color rgb="FF00B050"/>
      <name val="Arial"/>
      <family val="2"/>
    </font>
    <font>
      <b/>
      <sz val="11"/>
      <color rgb="FFD67F00"/>
      <name val="Arial"/>
      <family val="2"/>
    </font>
    <font>
      <sz val="12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2"/>
      <color rgb="FFFF0000"/>
      <name val="Arial"/>
      <family val="2"/>
    </font>
    <font>
      <b/>
      <sz val="10"/>
      <color rgb="FFD67F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12EBF"/>
      <name val="Arial"/>
      <family val="2"/>
    </font>
    <font>
      <b/>
      <sz val="10"/>
      <color rgb="FFBC51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n">
        <color theme="0"/>
      </right>
      <top style="thick">
        <color rgb="FFFFFFFF"/>
      </top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305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/>
    <xf numFmtId="0" fontId="1" fillId="0" borderId="0" xfId="0" applyFont="1"/>
    <xf numFmtId="0" fontId="7" fillId="0" borderId="0" xfId="0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center"/>
    </xf>
    <xf numFmtId="0" fontId="8" fillId="0" borderId="0" xfId="0" applyFont="1"/>
    <xf numFmtId="0" fontId="0" fillId="0" borderId="0" xfId="0" applyFill="1"/>
    <xf numFmtId="0" fontId="8" fillId="0" borderId="0" xfId="0" applyFont="1" applyFill="1" applyAlignment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/>
    <xf numFmtId="0" fontId="4" fillId="4" borderId="1" xfId="0" applyFont="1" applyFill="1" applyBorder="1"/>
    <xf numFmtId="0" fontId="0" fillId="4" borderId="0" xfId="0" applyFill="1"/>
    <xf numFmtId="0" fontId="0" fillId="3" borderId="6" xfId="0" applyFill="1" applyBorder="1"/>
    <xf numFmtId="0" fontId="0" fillId="0" borderId="7" xfId="0" applyBorder="1"/>
    <xf numFmtId="0" fontId="4" fillId="0" borderId="8" xfId="0" applyFont="1" applyBorder="1"/>
    <xf numFmtId="0" fontId="0" fillId="0" borderId="9" xfId="0" applyBorder="1"/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top"/>
    </xf>
    <xf numFmtId="0" fontId="5" fillId="2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/>
    <xf numFmtId="0" fontId="4" fillId="2" borderId="11" xfId="0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4" borderId="1" xfId="0" applyFill="1" applyBorder="1"/>
    <xf numFmtId="0" fontId="5" fillId="2" borderId="1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3" borderId="15" xfId="0" applyFill="1" applyBorder="1"/>
    <xf numFmtId="0" fontId="4" fillId="0" borderId="16" xfId="0" applyFont="1" applyBorder="1"/>
    <xf numFmtId="0" fontId="5" fillId="2" borderId="1" xfId="0" applyFont="1" applyFill="1" applyBorder="1" applyAlignment="1">
      <alignment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7" xfId="0" applyFont="1" applyFill="1" applyBorder="1"/>
    <xf numFmtId="0" fontId="5" fillId="5" borderId="17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Fill="1" applyBorder="1"/>
    <xf numFmtId="0" fontId="4" fillId="4" borderId="18" xfId="0" applyFont="1" applyFill="1" applyBorder="1" applyAlignment="1">
      <alignment horizontal="center" vertical="center"/>
    </xf>
    <xf numFmtId="0" fontId="4" fillId="4" borderId="18" xfId="0" applyFont="1" applyFill="1" applyBorder="1"/>
    <xf numFmtId="0" fontId="5" fillId="4" borderId="18" xfId="0" applyFont="1" applyFill="1" applyBorder="1" applyAlignment="1">
      <alignment horizontal="center"/>
    </xf>
    <xf numFmtId="0" fontId="5" fillId="0" borderId="0" xfId="0" applyFont="1" applyBorder="1" applyProtection="1">
      <protection locked="0"/>
    </xf>
    <xf numFmtId="0" fontId="5" fillId="2" borderId="18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quotePrefix="1" applyFont="1" applyFill="1" applyBorder="1" applyAlignment="1" applyProtection="1">
      <alignment horizontal="center" vertical="center"/>
    </xf>
    <xf numFmtId="0" fontId="5" fillId="2" borderId="1" xfId="0" quotePrefix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/>
    </xf>
    <xf numFmtId="0" fontId="15" fillId="0" borderId="0" xfId="0" applyFont="1"/>
    <xf numFmtId="0" fontId="0" fillId="0" borderId="0" xfId="0" applyFill="1" applyBorder="1"/>
    <xf numFmtId="0" fontId="24" fillId="0" borderId="0" xfId="0" applyFont="1" applyFill="1" applyAlignment="1">
      <alignment horizontal="center" vertical="top"/>
    </xf>
    <xf numFmtId="1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25" fillId="2" borderId="1" xfId="0" applyFont="1" applyFill="1" applyBorder="1" applyAlignment="1" applyProtection="1">
      <alignment horizontal="left" vertical="center"/>
    </xf>
    <xf numFmtId="0" fontId="26" fillId="2" borderId="1" xfId="0" applyFont="1" applyFill="1" applyBorder="1" applyAlignment="1" applyProtection="1">
      <alignment horizontal="left" vertical="center"/>
    </xf>
    <xf numFmtId="0" fontId="25" fillId="2" borderId="1" xfId="0" applyFont="1" applyFill="1" applyBorder="1" applyAlignment="1">
      <alignment horizontal="left"/>
    </xf>
    <xf numFmtId="0" fontId="25" fillId="2" borderId="10" xfId="0" applyFont="1" applyFill="1" applyBorder="1" applyAlignment="1">
      <alignment vertical="top"/>
    </xf>
    <xf numFmtId="0" fontId="25" fillId="2" borderId="10" xfId="0" applyFont="1" applyFill="1" applyBorder="1" applyAlignment="1">
      <alignment horizontal="left" vertical="top"/>
    </xf>
    <xf numFmtId="0" fontId="25" fillId="2" borderId="10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6" fillId="2" borderId="10" xfId="0" applyFont="1" applyFill="1" applyBorder="1" applyAlignment="1">
      <alignment vertical="top"/>
    </xf>
    <xf numFmtId="0" fontId="5" fillId="2" borderId="1" xfId="0" quotePrefix="1" applyFont="1" applyFill="1" applyBorder="1" applyAlignment="1">
      <alignment vertical="top"/>
    </xf>
    <xf numFmtId="164" fontId="5" fillId="2" borderId="1" xfId="0" applyNumberFormat="1" applyFont="1" applyFill="1" applyBorder="1" applyAlignment="1" applyProtection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/>
    <xf numFmtId="0" fontId="5" fillId="5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0" xfId="0" applyFont="1" applyFill="1" applyAlignment="1"/>
    <xf numFmtId="0" fontId="9" fillId="0" borderId="0" xfId="0" applyFont="1" applyFill="1" applyBorder="1"/>
    <xf numFmtId="0" fontId="7" fillId="0" borderId="0" xfId="0" applyFont="1"/>
    <xf numFmtId="0" fontId="9" fillId="0" borderId="0" xfId="0" applyFont="1"/>
    <xf numFmtId="0" fontId="1" fillId="0" borderId="0" xfId="0" applyFont="1" applyFill="1"/>
    <xf numFmtId="0" fontId="1" fillId="0" borderId="0" xfId="0" applyFont="1" applyAlignment="1">
      <alignment vertical="top"/>
    </xf>
    <xf numFmtId="0" fontId="27" fillId="0" borderId="0" xfId="0" applyFont="1" applyFill="1" applyAlignment="1" applyProtection="1">
      <alignment horizontal="center" vertical="top"/>
    </xf>
    <xf numFmtId="0" fontId="27" fillId="0" borderId="0" xfId="0" applyFont="1" applyFill="1" applyAlignment="1" applyProtection="1">
      <alignment vertical="top"/>
    </xf>
    <xf numFmtId="0" fontId="28" fillId="0" borderId="0" xfId="0" applyFont="1" applyFill="1" applyAlignment="1" applyProtection="1">
      <alignment vertical="top"/>
    </xf>
    <xf numFmtId="0" fontId="28" fillId="0" borderId="0" xfId="0" applyFont="1" applyFill="1" applyProtection="1"/>
    <xf numFmtId="0" fontId="24" fillId="0" borderId="0" xfId="0" applyFont="1" applyFill="1" applyAlignment="1" applyProtection="1">
      <alignment horizontal="center" vertical="top"/>
    </xf>
    <xf numFmtId="0" fontId="5" fillId="2" borderId="10" xfId="0" applyFont="1" applyFill="1" applyBorder="1" applyAlignment="1" applyProtection="1">
      <alignment horizontal="center" vertical="center"/>
    </xf>
    <xf numFmtId="0" fontId="29" fillId="0" borderId="0" xfId="0" applyFont="1" applyFill="1" applyBorder="1"/>
    <xf numFmtId="0" fontId="29" fillId="0" borderId="0" xfId="0" applyFont="1"/>
    <xf numFmtId="0" fontId="23" fillId="0" borderId="0" xfId="0" applyFont="1" applyFill="1" applyAlignment="1"/>
    <xf numFmtId="0" fontId="23" fillId="0" borderId="0" xfId="0" applyFont="1"/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Alignment="1">
      <alignment vertical="top"/>
    </xf>
    <xf numFmtId="0" fontId="0" fillId="0" borderId="4" xfId="0" applyBorder="1" applyAlignment="1"/>
    <xf numFmtId="168" fontId="5" fillId="2" borderId="10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/>
    </xf>
    <xf numFmtId="168" fontId="5" fillId="5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4" fillId="5" borderId="17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/>
    </xf>
    <xf numFmtId="0" fontId="0" fillId="0" borderId="21" xfId="0" applyBorder="1"/>
    <xf numFmtId="168" fontId="5" fillId="5" borderId="17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0" xfId="0" applyFont="1" applyFill="1" applyBorder="1"/>
    <xf numFmtId="0" fontId="5" fillId="5" borderId="20" xfId="0" applyFont="1" applyFill="1" applyBorder="1" applyAlignment="1">
      <alignment horizontal="center" vertical="top"/>
    </xf>
    <xf numFmtId="168" fontId="5" fillId="5" borderId="17" xfId="0" applyNumberFormat="1" applyFont="1" applyFill="1" applyBorder="1" applyAlignment="1">
      <alignment horizontal="center" vertical="top"/>
    </xf>
    <xf numFmtId="168" fontId="5" fillId="5" borderId="17" xfId="0" applyNumberFormat="1" applyFont="1" applyFill="1" applyBorder="1" applyAlignment="1">
      <alignment horizontal="center" vertical="center"/>
    </xf>
    <xf numFmtId="168" fontId="27" fillId="0" borderId="0" xfId="0" applyNumberFormat="1" applyFont="1" applyFill="1" applyAlignment="1" applyProtection="1">
      <alignment horizontal="center" vertical="top"/>
    </xf>
    <xf numFmtId="0" fontId="5" fillId="3" borderId="5" xfId="0" applyNumberFormat="1" applyFont="1" applyFill="1" applyBorder="1" applyAlignment="1" applyProtection="1">
      <alignment horizontal="center" vertical="center"/>
      <protection locked="0"/>
    </xf>
    <xf numFmtId="169" fontId="27" fillId="0" borderId="0" xfId="0" applyNumberFormat="1" applyFont="1" applyFill="1" applyAlignment="1" applyProtection="1">
      <alignment horizontal="center" vertical="top"/>
    </xf>
    <xf numFmtId="164" fontId="27" fillId="0" borderId="0" xfId="0" applyNumberFormat="1" applyFont="1" applyFill="1" applyAlignment="1" applyProtection="1">
      <alignment horizontal="center" vertical="top"/>
    </xf>
    <xf numFmtId="0" fontId="8" fillId="6" borderId="22" xfId="0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Alignment="1">
      <alignment horizontal="center"/>
    </xf>
    <xf numFmtId="0" fontId="4" fillId="5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/>
    </xf>
    <xf numFmtId="0" fontId="5" fillId="5" borderId="18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>
      <alignment horizontal="center"/>
    </xf>
    <xf numFmtId="168" fontId="5" fillId="5" borderId="17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30" fillId="0" borderId="0" xfId="0" applyFont="1"/>
    <xf numFmtId="0" fontId="0" fillId="0" borderId="0" xfId="0" applyFill="1" applyProtection="1"/>
    <xf numFmtId="0" fontId="26" fillId="2" borderId="10" xfId="0" applyFont="1" applyFill="1" applyBorder="1" applyAlignment="1">
      <alignment horizontal="left" vertical="center"/>
    </xf>
    <xf numFmtId="0" fontId="25" fillId="2" borderId="1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>
      <alignment horizontal="center"/>
    </xf>
    <xf numFmtId="0" fontId="2" fillId="2" borderId="22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31" fillId="0" borderId="0" xfId="0" applyFont="1" applyFill="1" applyAlignment="1" applyProtection="1">
      <alignment vertical="top"/>
    </xf>
    <xf numFmtId="16" fontId="5" fillId="0" borderId="0" xfId="0" quotePrefix="1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4" borderId="18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64" fontId="32" fillId="2" borderId="1" xfId="0" applyNumberFormat="1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>
      <alignment horizontal="left"/>
    </xf>
    <xf numFmtId="0" fontId="34" fillId="2" borderId="23" xfId="0" applyFont="1" applyFill="1" applyBorder="1" applyAlignment="1">
      <alignment horizontal="left" vertical="center" wrapText="1"/>
    </xf>
    <xf numFmtId="0" fontId="0" fillId="8" borderId="1" xfId="0" applyFill="1" applyBorder="1"/>
    <xf numFmtId="0" fontId="5" fillId="8" borderId="1" xfId="0" applyFont="1" applyFill="1" applyBorder="1"/>
    <xf numFmtId="0" fontId="7" fillId="0" borderId="0" xfId="0" applyFont="1" applyFill="1" applyBorder="1"/>
    <xf numFmtId="0" fontId="7" fillId="0" borderId="0" xfId="0" quotePrefix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top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1" fillId="0" borderId="0" xfId="1" applyBorder="1" applyProtection="1"/>
    <xf numFmtId="0" fontId="1" fillId="0" borderId="0" xfId="1" applyBorder="1" applyAlignment="1" applyProtection="1">
      <alignment horizontal="center"/>
    </xf>
    <xf numFmtId="0" fontId="1" fillId="0" borderId="0" xfId="1" applyFont="1"/>
    <xf numFmtId="0" fontId="1" fillId="0" borderId="40" xfId="1" applyBorder="1"/>
    <xf numFmtId="0" fontId="8" fillId="0" borderId="44" xfId="1" applyNumberFormat="1" applyFont="1" applyBorder="1" applyAlignment="1" applyProtection="1">
      <alignment horizontal="left" vertical="top" wrapText="1"/>
    </xf>
    <xf numFmtId="0" fontId="1" fillId="0" borderId="38" xfId="1" applyBorder="1" applyAlignment="1"/>
    <xf numFmtId="0" fontId="8" fillId="0" borderId="38" xfId="1" applyNumberFormat="1" applyFont="1" applyBorder="1" applyAlignment="1" applyProtection="1">
      <alignment horizontal="left" vertical="top" wrapText="1"/>
    </xf>
    <xf numFmtId="0" fontId="1" fillId="0" borderId="41" xfId="1" applyBorder="1"/>
    <xf numFmtId="0" fontId="1" fillId="0" borderId="45" xfId="1" applyBorder="1"/>
    <xf numFmtId="0" fontId="1" fillId="0" borderId="45" xfId="1" applyBorder="1" applyAlignment="1">
      <alignment horizontal="center"/>
    </xf>
    <xf numFmtId="168" fontId="7" fillId="7" borderId="47" xfId="1" applyNumberFormat="1" applyFont="1" applyFill="1" applyBorder="1" applyAlignment="1">
      <alignment horizontal="center" vertical="center" wrapText="1"/>
    </xf>
    <xf numFmtId="0" fontId="7" fillId="7" borderId="47" xfId="1" applyFont="1" applyFill="1" applyBorder="1" applyAlignment="1">
      <alignment horizontal="center" vertical="center" wrapText="1"/>
    </xf>
    <xf numFmtId="0" fontId="1" fillId="7" borderId="47" xfId="1" applyFont="1" applyFill="1" applyBorder="1" applyAlignment="1">
      <alignment horizontal="center" vertical="center" wrapText="1"/>
    </xf>
    <xf numFmtId="0" fontId="1" fillId="7" borderId="47" xfId="1" applyFill="1" applyBorder="1" applyAlignment="1" applyProtection="1">
      <alignment horizontal="center"/>
    </xf>
    <xf numFmtId="0" fontId="1" fillId="7" borderId="47" xfId="1" applyFont="1" applyFill="1" applyBorder="1" applyAlignment="1" applyProtection="1">
      <alignment horizontal="center"/>
    </xf>
    <xf numFmtId="0" fontId="1" fillId="7" borderId="47" xfId="1" applyFill="1" applyBorder="1" applyAlignment="1" applyProtection="1">
      <alignment vertical="top" wrapText="1"/>
    </xf>
    <xf numFmtId="168" fontId="18" fillId="7" borderId="47" xfId="1" applyNumberFormat="1" applyFont="1" applyFill="1" applyBorder="1" applyAlignment="1">
      <alignment horizontal="center" vertical="center" wrapText="1"/>
    </xf>
    <xf numFmtId="0" fontId="1" fillId="7" borderId="47" xfId="1" applyFill="1" applyBorder="1" applyAlignment="1" applyProtection="1"/>
    <xf numFmtId="0" fontId="18" fillId="7" borderId="47" xfId="1" applyFont="1" applyFill="1" applyBorder="1" applyAlignment="1">
      <alignment horizontal="center" vertical="center" wrapText="1"/>
    </xf>
    <xf numFmtId="0" fontId="8" fillId="7" borderId="46" xfId="1" applyNumberFormat="1" applyFont="1" applyFill="1" applyBorder="1" applyAlignment="1" applyProtection="1">
      <alignment horizontal="left" vertical="top" wrapText="1"/>
    </xf>
    <xf numFmtId="0" fontId="1" fillId="0" borderId="42" xfId="1" applyBorder="1"/>
    <xf numFmtId="0" fontId="8" fillId="0" borderId="39" xfId="1" applyNumberFormat="1" applyFont="1" applyBorder="1" applyAlignment="1" applyProtection="1">
      <alignment horizontal="left" vertical="top" wrapText="1"/>
    </xf>
    <xf numFmtId="0" fontId="1" fillId="0" borderId="38" xfId="1" applyBorder="1" applyAlignment="1" applyProtection="1">
      <alignment horizontal="left"/>
    </xf>
    <xf numFmtId="0" fontId="1" fillId="0" borderId="38" xfId="1" applyBorder="1" applyAlignment="1" applyProtection="1">
      <alignment horizontal="center"/>
    </xf>
    <xf numFmtId="0" fontId="8" fillId="0" borderId="38" xfId="1" applyFont="1" applyBorder="1" applyAlignment="1" applyProtection="1">
      <alignment horizontal="left" vertical="top" wrapText="1"/>
    </xf>
    <xf numFmtId="0" fontId="1" fillId="0" borderId="43" xfId="1" applyBorder="1"/>
    <xf numFmtId="0" fontId="1" fillId="0" borderId="38" xfId="1" applyBorder="1" applyProtection="1"/>
    <xf numFmtId="0" fontId="2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8" fillId="0" borderId="54" xfId="1" applyNumberFormat="1" applyFont="1" applyBorder="1" applyAlignment="1" applyProtection="1">
      <alignment horizontal="left" vertical="top" wrapText="1"/>
    </xf>
    <xf numFmtId="0" fontId="8" fillId="0" borderId="0" xfId="1" applyNumberFormat="1" applyFont="1" applyBorder="1" applyAlignment="1" applyProtection="1">
      <alignment horizontal="left" vertical="top" wrapText="1"/>
    </xf>
    <xf numFmtId="0" fontId="8" fillId="0" borderId="55" xfId="1" applyNumberFormat="1" applyFont="1" applyBorder="1" applyAlignment="1" applyProtection="1">
      <alignment horizontal="left" vertical="top" wrapText="1"/>
    </xf>
    <xf numFmtId="0" fontId="10" fillId="0" borderId="54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55" xfId="1" applyFont="1" applyBorder="1" applyAlignment="1" applyProtection="1">
      <alignment horizontal="center" vertical="center"/>
    </xf>
    <xf numFmtId="0" fontId="8" fillId="0" borderId="38" xfId="1" applyNumberFormat="1" applyFont="1" applyBorder="1" applyAlignment="1" applyProtection="1">
      <alignment horizontal="center" vertical="top" wrapText="1"/>
    </xf>
    <xf numFmtId="0" fontId="8" fillId="0" borderId="43" xfId="1" applyNumberFormat="1" applyFont="1" applyBorder="1" applyAlignment="1" applyProtection="1">
      <alignment horizontal="center" vertical="top" wrapText="1"/>
    </xf>
    <xf numFmtId="0" fontId="8" fillId="7" borderId="56" xfId="1" applyNumberFormat="1" applyFont="1" applyFill="1" applyBorder="1" applyAlignment="1" applyProtection="1">
      <alignment horizontal="left" vertical="top" wrapText="1"/>
    </xf>
    <xf numFmtId="0" fontId="8" fillId="7" borderId="57" xfId="1" applyNumberFormat="1" applyFont="1" applyFill="1" applyBorder="1" applyAlignment="1" applyProtection="1">
      <alignment horizontal="left" vertical="top" wrapText="1"/>
    </xf>
    <xf numFmtId="0" fontId="8" fillId="7" borderId="58" xfId="1" applyNumberFormat="1" applyFont="1" applyFill="1" applyBorder="1" applyAlignment="1" applyProtection="1">
      <alignment horizontal="left" vertical="top" wrapText="1"/>
    </xf>
    <xf numFmtId="0" fontId="8" fillId="0" borderId="59" xfId="1" applyFont="1" applyBorder="1" applyAlignment="1" applyProtection="1">
      <alignment horizontal="left" vertical="top" wrapText="1"/>
    </xf>
    <xf numFmtId="0" fontId="8" fillId="0" borderId="60" xfId="1" applyFont="1" applyBorder="1" applyAlignment="1" applyProtection="1">
      <alignment horizontal="left" vertical="top" wrapText="1"/>
    </xf>
    <xf numFmtId="0" fontId="8" fillId="0" borderId="61" xfId="1" applyFont="1" applyBorder="1" applyAlignment="1" applyProtection="1">
      <alignment horizontal="left" vertical="top" wrapText="1"/>
    </xf>
    <xf numFmtId="0" fontId="8" fillId="0" borderId="38" xfId="1" applyNumberFormat="1" applyFont="1" applyBorder="1" applyAlignment="1" applyProtection="1">
      <alignment horizontal="left" vertical="top" wrapText="1"/>
    </xf>
    <xf numFmtId="0" fontId="8" fillId="0" borderId="43" xfId="1" applyNumberFormat="1" applyFont="1" applyBorder="1" applyAlignment="1" applyProtection="1">
      <alignment horizontal="left" vertical="top" wrapText="1"/>
    </xf>
    <xf numFmtId="0" fontId="8" fillId="0" borderId="48" xfId="1" applyNumberFormat="1" applyFont="1" applyBorder="1" applyAlignment="1" applyProtection="1">
      <alignment horizontal="left" vertical="top" wrapText="1"/>
    </xf>
    <xf numFmtId="0" fontId="8" fillId="0" borderId="49" xfId="1" applyNumberFormat="1" applyFont="1" applyBorder="1" applyAlignment="1" applyProtection="1">
      <alignment horizontal="left" vertical="top" wrapText="1"/>
    </xf>
    <xf numFmtId="0" fontId="8" fillId="0" borderId="50" xfId="1" applyNumberFormat="1" applyFont="1" applyBorder="1" applyAlignment="1" applyProtection="1">
      <alignment horizontal="left" vertical="top" wrapText="1"/>
    </xf>
    <xf numFmtId="0" fontId="8" fillId="0" borderId="51" xfId="1" applyNumberFormat="1" applyFont="1" applyBorder="1" applyAlignment="1" applyProtection="1">
      <alignment horizontal="left" vertical="top" wrapText="1"/>
    </xf>
    <xf numFmtId="0" fontId="8" fillId="0" borderId="52" xfId="1" applyNumberFormat="1" applyFont="1" applyBorder="1" applyAlignment="1" applyProtection="1">
      <alignment horizontal="left" vertical="top" wrapText="1"/>
    </xf>
    <xf numFmtId="0" fontId="8" fillId="0" borderId="53" xfId="1" applyNumberFormat="1" applyFont="1" applyBorder="1" applyAlignment="1" applyProtection="1">
      <alignment horizontal="left" vertical="top" wrapText="1"/>
    </xf>
    <xf numFmtId="0" fontId="12" fillId="4" borderId="24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0" fillId="9" borderId="27" xfId="0" applyFill="1" applyBorder="1" applyAlignment="1"/>
    <xf numFmtId="0" fontId="0" fillId="0" borderId="28" xfId="0" applyBorder="1" applyAlignment="1"/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0" xfId="0" applyAlignment="1"/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0" fillId="0" borderId="36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9" fillId="0" borderId="0" xfId="0" applyFont="1" applyFill="1" applyAlignment="1">
      <alignment horizontal="left"/>
    </xf>
    <xf numFmtId="0" fontId="8" fillId="6" borderId="11" xfId="0" applyFont="1" applyFill="1" applyBorder="1" applyAlignment="1" applyProtection="1">
      <alignment horizontal="left"/>
      <protection locked="0"/>
    </xf>
    <xf numFmtId="0" fontId="9" fillId="0" borderId="0" xfId="0" applyFont="1" applyFill="1"/>
    <xf numFmtId="0" fontId="1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9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right"/>
    </xf>
  </cellXfs>
  <cellStyles count="2">
    <cellStyle name="Normal" xfId="0" builtinId="0"/>
    <cellStyle name="Normal 2" xfId="1" xr:uid="{1ACDF342-26AE-4662-A396-8AACA4B6B585}"/>
  </cellStyles>
  <dxfs count="2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 val="0"/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  <name val="Cambria"/>
        <scheme val="none"/>
      </font>
    </dxf>
    <dxf>
      <font>
        <color rgb="FFFF0000"/>
        <name val="Cambria"/>
        <scheme val="none"/>
      </font>
    </dxf>
    <dxf>
      <font>
        <strike val="0"/>
        <color rgb="FFFF0000"/>
        <name val="Cambria"/>
        <scheme val="none"/>
      </font>
    </dxf>
    <dxf>
      <font>
        <strike val="0"/>
        <color theme="0"/>
        <name val="Cambria"/>
        <scheme val="none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6</xdr:row>
      <xdr:rowOff>447675</xdr:rowOff>
    </xdr:from>
    <xdr:ext cx="6967257" cy="219075"/>
    <xdr:pic>
      <xdr:nvPicPr>
        <xdr:cNvPr id="2" name="Picture 2" descr="tabs.png">
          <a:extLst>
            <a:ext uri="{FF2B5EF4-FFF2-40B4-BE49-F238E27FC236}">
              <a16:creationId xmlns:a16="http://schemas.microsoft.com/office/drawing/2014/main" id="{D008CA83-B4BC-47D8-8AB1-2BE4F2F52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33475"/>
          <a:ext cx="6967257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8</xdr:row>
      <xdr:rowOff>266700</xdr:rowOff>
    </xdr:from>
    <xdr:ext cx="8426824" cy="1450041"/>
    <xdr:pic>
      <xdr:nvPicPr>
        <xdr:cNvPr id="3" name="Picture 4">
          <a:extLst>
            <a:ext uri="{FF2B5EF4-FFF2-40B4-BE49-F238E27FC236}">
              <a16:creationId xmlns:a16="http://schemas.microsoft.com/office/drawing/2014/main" id="{5B712ECC-1820-40F4-BC65-BC08AD8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57325"/>
          <a:ext cx="8426824" cy="1450041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631"/>
  <sheetViews>
    <sheetView showWhiteSpace="0" zoomScale="85" zoomScaleNormal="85" zoomScaleSheetLayoutView="85" workbookViewId="0">
      <pane ySplit="3" topLeftCell="A604" activePane="bottomLeft" state="frozen"/>
      <selection activeCell="B752" sqref="B752"/>
      <selection pane="bottomLeft" activeCell="C656" sqref="C656"/>
    </sheetView>
  </sheetViews>
  <sheetFormatPr defaultRowHeight="14.25" x14ac:dyDescent="0.2"/>
  <cols>
    <col min="1" max="2" width="8.7109375" style="1" customWidth="1"/>
    <col min="3" max="3" width="9.140625" style="1"/>
    <col min="4" max="4" width="54.7109375" style="1" customWidth="1"/>
    <col min="5" max="5" width="40.7109375" style="1" customWidth="1"/>
    <col min="6" max="8" width="11.7109375" style="3" customWidth="1"/>
    <col min="9" max="9" width="35" style="1" customWidth="1"/>
    <col min="10" max="11" width="11.28515625" style="1" customWidth="1"/>
    <col min="12" max="12" width="11.28515625" style="90" customWidth="1"/>
    <col min="13" max="17" width="9.140625" style="1"/>
    <col min="18" max="18" width="14.85546875" style="30" customWidth="1"/>
    <col min="19" max="19" width="14.42578125" style="1" customWidth="1"/>
    <col min="20" max="16384" width="9.140625" style="1"/>
  </cols>
  <sheetData>
    <row r="1" spans="1:19" ht="39.950000000000003" customHeight="1" x14ac:dyDescent="0.2">
      <c r="A1" s="7"/>
      <c r="B1" s="25"/>
      <c r="C1" s="26"/>
      <c r="D1" s="227"/>
      <c r="E1" s="227"/>
      <c r="F1" s="227"/>
      <c r="G1" s="227"/>
      <c r="H1" s="227"/>
      <c r="I1" s="228"/>
      <c r="J1" s="46"/>
      <c r="K1" s="46"/>
      <c r="L1" s="140"/>
    </row>
    <row r="2" spans="1:19" ht="12.75" customHeight="1" x14ac:dyDescent="0.2">
      <c r="A2" s="7"/>
      <c r="B2" s="27"/>
      <c r="C2" s="28"/>
      <c r="D2" s="55"/>
      <c r="E2" s="55"/>
      <c r="F2" s="55"/>
      <c r="G2" s="55"/>
      <c r="H2" s="55"/>
      <c r="I2" s="56"/>
      <c r="J2" s="47"/>
      <c r="K2" s="47"/>
      <c r="L2" s="140"/>
    </row>
    <row r="3" spans="1:19" ht="35.1" customHeight="1" x14ac:dyDescent="0.2">
      <c r="A3" s="8" t="s">
        <v>108</v>
      </c>
      <c r="B3" s="33" t="s">
        <v>107</v>
      </c>
      <c r="C3" s="34" t="s">
        <v>106</v>
      </c>
      <c r="D3" s="10" t="s">
        <v>528</v>
      </c>
      <c r="E3" s="10" t="s">
        <v>529</v>
      </c>
      <c r="F3" s="10" t="s">
        <v>530</v>
      </c>
      <c r="G3" s="10" t="s">
        <v>559</v>
      </c>
      <c r="H3" s="10" t="s">
        <v>560</v>
      </c>
      <c r="I3" s="48" t="s">
        <v>561</v>
      </c>
      <c r="J3" s="10" t="s">
        <v>487</v>
      </c>
      <c r="K3" s="135" t="s">
        <v>928</v>
      </c>
      <c r="L3" s="135" t="s">
        <v>1362</v>
      </c>
      <c r="M3" s="1" t="s">
        <v>136</v>
      </c>
      <c r="N3" s="1" t="s">
        <v>137</v>
      </c>
      <c r="P3" s="1">
        <f>SUM(P5:P631)</f>
        <v>0</v>
      </c>
    </row>
    <row r="4" spans="1:19" ht="35.1" customHeight="1" x14ac:dyDescent="0.2">
      <c r="A4" s="7"/>
      <c r="B4" s="225" t="s">
        <v>565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90"/>
      <c r="N4" s="90"/>
    </row>
    <row r="5" spans="1:19" x14ac:dyDescent="0.2">
      <c r="A5" s="7">
        <f>RANK(S5,S$5:S$631,0)</f>
        <v>1</v>
      </c>
      <c r="B5" s="23">
        <f>Trees!B4</f>
        <v>0</v>
      </c>
      <c r="C5" s="23">
        <f>Trees!C4</f>
        <v>0</v>
      </c>
      <c r="D5" s="11" t="s">
        <v>1356</v>
      </c>
      <c r="E5" s="11" t="s">
        <v>1116</v>
      </c>
      <c r="F5" s="12">
        <v>32</v>
      </c>
      <c r="G5" s="12" t="s">
        <v>531</v>
      </c>
      <c r="H5" s="13">
        <v>0</v>
      </c>
      <c r="I5" s="59"/>
      <c r="J5" s="131" t="s">
        <v>268</v>
      </c>
      <c r="K5" s="157">
        <v>0</v>
      </c>
      <c r="L5" s="155">
        <v>0</v>
      </c>
      <c r="M5" s="76" t="s">
        <v>566</v>
      </c>
      <c r="N5" s="70" t="s">
        <v>566</v>
      </c>
      <c r="P5" s="1">
        <f t="shared" ref="P5:P10" si="0">IF(C5=0,0,1)</f>
        <v>0</v>
      </c>
      <c r="Q5" s="1">
        <v>0.9</v>
      </c>
      <c r="R5" s="30">
        <v>0.1</v>
      </c>
      <c r="S5" s="4">
        <f t="shared" ref="S5:S11" si="1">SUM(Q5+R5+P5)</f>
        <v>1</v>
      </c>
    </row>
    <row r="6" spans="1:19" x14ac:dyDescent="0.2">
      <c r="A6" s="7">
        <f>RANK(S6,S$5:S$631,0)</f>
        <v>2</v>
      </c>
      <c r="B6" s="29">
        <f>Trees!B5</f>
        <v>0</v>
      </c>
      <c r="C6" s="23">
        <f>Trees!C5</f>
        <v>0</v>
      </c>
      <c r="D6" s="11" t="s">
        <v>864</v>
      </c>
      <c r="E6" s="11" t="s">
        <v>508</v>
      </c>
      <c r="F6" s="12">
        <v>32</v>
      </c>
      <c r="G6" s="12" t="s">
        <v>531</v>
      </c>
      <c r="H6" s="13">
        <v>0</v>
      </c>
      <c r="I6" s="59"/>
      <c r="J6" s="131" t="s">
        <v>268</v>
      </c>
      <c r="K6" s="157">
        <v>0</v>
      </c>
      <c r="L6" s="155">
        <v>0</v>
      </c>
      <c r="M6" s="76"/>
      <c r="N6" s="70"/>
      <c r="P6" s="1">
        <f t="shared" si="0"/>
        <v>0</v>
      </c>
      <c r="Q6" s="1">
        <v>0.9</v>
      </c>
      <c r="R6" s="30">
        <v>9.9989999999999996E-2</v>
      </c>
      <c r="S6" s="4">
        <f t="shared" si="1"/>
        <v>0.99999000000000005</v>
      </c>
    </row>
    <row r="7" spans="1:19" x14ac:dyDescent="0.2">
      <c r="A7" s="7">
        <f t="shared" ref="A7:A70" si="2">RANK(S7,S$5:S$631,0)</f>
        <v>3</v>
      </c>
      <c r="B7" s="23">
        <f>Trees!B6</f>
        <v>0</v>
      </c>
      <c r="C7" s="23">
        <f>Trees!C6</f>
        <v>0</v>
      </c>
      <c r="D7" s="11" t="s">
        <v>865</v>
      </c>
      <c r="E7" s="11" t="s">
        <v>509</v>
      </c>
      <c r="F7" s="12">
        <v>32</v>
      </c>
      <c r="G7" s="12" t="s">
        <v>531</v>
      </c>
      <c r="H7" s="13">
        <v>0</v>
      </c>
      <c r="I7" s="59"/>
      <c r="J7" s="131" t="s">
        <v>266</v>
      </c>
      <c r="K7" s="157">
        <v>0</v>
      </c>
      <c r="L7" s="155">
        <v>0</v>
      </c>
      <c r="M7" s="76" t="s">
        <v>556</v>
      </c>
      <c r="N7" s="70" t="s">
        <v>546</v>
      </c>
      <c r="P7" s="1">
        <f t="shared" si="0"/>
        <v>0</v>
      </c>
      <c r="Q7" s="1">
        <v>0.9</v>
      </c>
      <c r="R7" s="30">
        <v>9.9979999999999999E-2</v>
      </c>
      <c r="S7" s="4">
        <f t="shared" si="1"/>
        <v>0.99997999999999998</v>
      </c>
    </row>
    <row r="8" spans="1:19" x14ac:dyDescent="0.2">
      <c r="A8" s="7">
        <f t="shared" si="2"/>
        <v>4</v>
      </c>
      <c r="B8" s="29">
        <f>Trees!B7</f>
        <v>0</v>
      </c>
      <c r="C8" s="23">
        <f>Trees!C7</f>
        <v>0</v>
      </c>
      <c r="D8" s="11" t="s">
        <v>1233</v>
      </c>
      <c r="E8" s="11" t="s">
        <v>1234</v>
      </c>
      <c r="F8" s="12">
        <v>32</v>
      </c>
      <c r="G8" s="12" t="s">
        <v>531</v>
      </c>
      <c r="H8" s="13">
        <v>0</v>
      </c>
      <c r="I8" s="59"/>
      <c r="J8" s="131" t="s">
        <v>266</v>
      </c>
      <c r="K8" s="157">
        <v>0</v>
      </c>
      <c r="L8" s="155">
        <v>0</v>
      </c>
      <c r="M8" s="76"/>
      <c r="N8" s="70"/>
      <c r="P8" s="1">
        <f t="shared" si="0"/>
        <v>0</v>
      </c>
      <c r="Q8" s="1">
        <v>0.9</v>
      </c>
      <c r="R8" s="30">
        <v>9.9970000000000003E-2</v>
      </c>
      <c r="S8" s="4">
        <f t="shared" si="1"/>
        <v>0.99997000000000003</v>
      </c>
    </row>
    <row r="9" spans="1:19" x14ac:dyDescent="0.2">
      <c r="A9" s="7">
        <f t="shared" si="2"/>
        <v>5</v>
      </c>
      <c r="B9" s="23">
        <f>Trees!B8</f>
        <v>0</v>
      </c>
      <c r="C9" s="23">
        <f>Trees!C8</f>
        <v>0</v>
      </c>
      <c r="D9" s="11" t="s">
        <v>1416</v>
      </c>
      <c r="E9" s="11" t="s">
        <v>1417</v>
      </c>
      <c r="F9" s="12">
        <v>32</v>
      </c>
      <c r="G9" s="12" t="s">
        <v>531</v>
      </c>
      <c r="H9" s="13">
        <v>0</v>
      </c>
      <c r="I9" s="59" t="s">
        <v>1418</v>
      </c>
      <c r="J9" s="131" t="s">
        <v>266</v>
      </c>
      <c r="K9" s="157">
        <v>0</v>
      </c>
      <c r="L9" s="155">
        <v>0</v>
      </c>
      <c r="M9" s="76"/>
      <c r="N9" s="70"/>
      <c r="P9" s="1">
        <f t="shared" si="0"/>
        <v>0</v>
      </c>
      <c r="Q9" s="1">
        <v>0.9</v>
      </c>
      <c r="R9" s="30">
        <v>9.9959999999999993E-2</v>
      </c>
      <c r="S9" s="4">
        <f t="shared" si="1"/>
        <v>0.99995999999999996</v>
      </c>
    </row>
    <row r="10" spans="1:19" x14ac:dyDescent="0.2">
      <c r="A10" s="7">
        <f t="shared" si="2"/>
        <v>6</v>
      </c>
      <c r="B10" s="29">
        <f>Trees!B9</f>
        <v>0</v>
      </c>
      <c r="C10" s="23">
        <f>Trees!C9</f>
        <v>0</v>
      </c>
      <c r="D10" s="11" t="s">
        <v>1235</v>
      </c>
      <c r="E10" s="11" t="s">
        <v>1236</v>
      </c>
      <c r="F10" s="12">
        <v>32</v>
      </c>
      <c r="G10" s="12" t="s">
        <v>562</v>
      </c>
      <c r="H10" s="13">
        <v>0</v>
      </c>
      <c r="I10" s="59"/>
      <c r="J10" s="132" t="s">
        <v>266</v>
      </c>
      <c r="K10" s="157">
        <v>0</v>
      </c>
      <c r="L10" s="155">
        <v>0</v>
      </c>
      <c r="M10" s="76"/>
      <c r="N10" s="70"/>
      <c r="P10" s="1">
        <f t="shared" si="0"/>
        <v>0</v>
      </c>
      <c r="Q10" s="1">
        <v>0.9</v>
      </c>
      <c r="R10" s="30">
        <v>9.9949999999999997E-2</v>
      </c>
      <c r="S10" s="4">
        <f t="shared" si="1"/>
        <v>0.99995000000000001</v>
      </c>
    </row>
    <row r="11" spans="1:19" x14ac:dyDescent="0.2">
      <c r="A11" s="7">
        <f t="shared" si="2"/>
        <v>7</v>
      </c>
      <c r="B11" s="23">
        <f>Trees!B10</f>
        <v>0</v>
      </c>
      <c r="C11" s="23">
        <f>Trees!C10</f>
        <v>0</v>
      </c>
      <c r="D11" s="11" t="s">
        <v>1240</v>
      </c>
      <c r="E11" s="11" t="s">
        <v>1241</v>
      </c>
      <c r="F11" s="12">
        <v>32</v>
      </c>
      <c r="G11" s="12" t="s">
        <v>562</v>
      </c>
      <c r="H11" s="13">
        <v>0</v>
      </c>
      <c r="I11" s="59"/>
      <c r="J11" s="131" t="s">
        <v>268</v>
      </c>
      <c r="K11" s="157">
        <v>0</v>
      </c>
      <c r="L11" s="155">
        <v>0</v>
      </c>
      <c r="M11" s="76" t="s">
        <v>546</v>
      </c>
      <c r="N11" s="70" t="s">
        <v>547</v>
      </c>
      <c r="P11" s="1">
        <f t="shared" ref="P11:P74" si="3">IF(C11=0,0,1)</f>
        <v>0</v>
      </c>
      <c r="Q11" s="1">
        <v>0.9</v>
      </c>
      <c r="R11" s="30">
        <v>9.9939999999999904E-2</v>
      </c>
      <c r="S11" s="4">
        <f t="shared" si="1"/>
        <v>0.99993999999999994</v>
      </c>
    </row>
    <row r="12" spans="1:19" x14ac:dyDescent="0.2">
      <c r="A12" s="7">
        <f t="shared" si="2"/>
        <v>8</v>
      </c>
      <c r="B12" s="29">
        <f>Trees!B11</f>
        <v>0</v>
      </c>
      <c r="C12" s="23">
        <f>Trees!C11</f>
        <v>0</v>
      </c>
      <c r="D12" s="11" t="s">
        <v>965</v>
      </c>
      <c r="E12" s="11" t="s">
        <v>1237</v>
      </c>
      <c r="F12" s="12">
        <v>32</v>
      </c>
      <c r="G12" s="12" t="s">
        <v>531</v>
      </c>
      <c r="H12" s="13">
        <v>0</v>
      </c>
      <c r="I12" s="59"/>
      <c r="J12" s="131" t="s">
        <v>267</v>
      </c>
      <c r="K12" s="157">
        <v>0</v>
      </c>
      <c r="L12" s="155">
        <v>0</v>
      </c>
      <c r="M12" s="76" t="s">
        <v>546</v>
      </c>
      <c r="N12" s="70" t="s">
        <v>547</v>
      </c>
      <c r="P12" s="1">
        <f t="shared" si="3"/>
        <v>0</v>
      </c>
      <c r="Q12" s="1">
        <v>0.9</v>
      </c>
      <c r="R12" s="30">
        <v>9.9929999999999894E-2</v>
      </c>
      <c r="S12" s="4">
        <f t="shared" ref="S12:S75" si="4">SUM(Q12+R12+P12)</f>
        <v>0.99992999999999987</v>
      </c>
    </row>
    <row r="13" spans="1:19" x14ac:dyDescent="0.2">
      <c r="A13" s="7">
        <f t="shared" si="2"/>
        <v>9</v>
      </c>
      <c r="B13" s="23">
        <f>Trees!B12</f>
        <v>0</v>
      </c>
      <c r="C13" s="23">
        <f>Trees!C12</f>
        <v>0</v>
      </c>
      <c r="D13" s="11" t="s">
        <v>1414</v>
      </c>
      <c r="E13" s="11" t="s">
        <v>1415</v>
      </c>
      <c r="F13" s="12">
        <v>32</v>
      </c>
      <c r="G13" s="12" t="s">
        <v>531</v>
      </c>
      <c r="H13" s="13">
        <v>0</v>
      </c>
      <c r="I13" s="59"/>
      <c r="J13" s="131" t="s">
        <v>266</v>
      </c>
      <c r="K13" s="157">
        <v>0</v>
      </c>
      <c r="L13" s="155">
        <v>0</v>
      </c>
      <c r="M13" s="76" t="s">
        <v>550</v>
      </c>
      <c r="N13" s="70" t="s">
        <v>551</v>
      </c>
      <c r="P13" s="1">
        <f t="shared" si="3"/>
        <v>0</v>
      </c>
      <c r="Q13" s="1">
        <v>0.9</v>
      </c>
      <c r="R13" s="30">
        <v>9.9919999999999898E-2</v>
      </c>
      <c r="S13" s="4">
        <f t="shared" si="4"/>
        <v>0.99991999999999992</v>
      </c>
    </row>
    <row r="14" spans="1:19" x14ac:dyDescent="0.2">
      <c r="A14" s="7">
        <f t="shared" si="2"/>
        <v>10</v>
      </c>
      <c r="B14" s="29">
        <f>Trees!B13</f>
        <v>0</v>
      </c>
      <c r="C14" s="23">
        <f>Trees!C13</f>
        <v>0</v>
      </c>
      <c r="D14" s="11" t="s">
        <v>815</v>
      </c>
      <c r="E14" s="11" t="s">
        <v>510</v>
      </c>
      <c r="F14" s="12">
        <v>32</v>
      </c>
      <c r="G14" s="12" t="s">
        <v>531</v>
      </c>
      <c r="H14" s="13">
        <v>0</v>
      </c>
      <c r="I14" s="59"/>
      <c r="J14" s="131" t="s">
        <v>267</v>
      </c>
      <c r="K14" s="157">
        <v>0</v>
      </c>
      <c r="L14" s="155">
        <v>0</v>
      </c>
      <c r="M14" s="76"/>
      <c r="N14" s="70"/>
      <c r="P14" s="1">
        <f t="shared" si="3"/>
        <v>0</v>
      </c>
      <c r="Q14" s="1">
        <v>0.9</v>
      </c>
      <c r="R14" s="30">
        <v>9.9909999999999902E-2</v>
      </c>
      <c r="S14" s="4">
        <f t="shared" si="4"/>
        <v>0.99990999999999997</v>
      </c>
    </row>
    <row r="15" spans="1:19" x14ac:dyDescent="0.2">
      <c r="A15" s="7">
        <f t="shared" si="2"/>
        <v>11</v>
      </c>
      <c r="B15" s="23">
        <f>Trees!B14</f>
        <v>0</v>
      </c>
      <c r="C15" s="23">
        <f>Trees!C14</f>
        <v>0</v>
      </c>
      <c r="D15" s="11" t="s">
        <v>866</v>
      </c>
      <c r="E15" s="11" t="s">
        <v>549</v>
      </c>
      <c r="F15" s="12">
        <v>32</v>
      </c>
      <c r="G15" s="12" t="s">
        <v>531</v>
      </c>
      <c r="H15" s="13">
        <v>0</v>
      </c>
      <c r="I15" s="59"/>
      <c r="J15" s="131" t="s">
        <v>1358</v>
      </c>
      <c r="K15" s="157">
        <v>0</v>
      </c>
      <c r="L15" s="155">
        <v>0</v>
      </c>
      <c r="M15" s="76" t="s">
        <v>554</v>
      </c>
      <c r="N15" s="70" t="s">
        <v>554</v>
      </c>
      <c r="P15" s="1">
        <f t="shared" si="3"/>
        <v>0</v>
      </c>
      <c r="Q15" s="1">
        <v>0.9</v>
      </c>
      <c r="R15" s="30">
        <v>9.9899999999999906E-2</v>
      </c>
      <c r="S15" s="4">
        <f t="shared" si="4"/>
        <v>0.9998999999999999</v>
      </c>
    </row>
    <row r="16" spans="1:19" x14ac:dyDescent="0.2">
      <c r="A16" s="7">
        <f t="shared" si="2"/>
        <v>12</v>
      </c>
      <c r="B16" s="29">
        <f>Trees!B15</f>
        <v>0</v>
      </c>
      <c r="C16" s="23">
        <f>Trees!C15</f>
        <v>0</v>
      </c>
      <c r="D16" s="11" t="s">
        <v>1239</v>
      </c>
      <c r="E16" s="11" t="s">
        <v>1238</v>
      </c>
      <c r="F16" s="12">
        <v>32</v>
      </c>
      <c r="G16" s="12" t="s">
        <v>531</v>
      </c>
      <c r="H16" s="13">
        <v>0</v>
      </c>
      <c r="I16" s="59"/>
      <c r="J16" s="131" t="s">
        <v>1358</v>
      </c>
      <c r="K16" s="157">
        <v>0</v>
      </c>
      <c r="L16" s="155">
        <v>0</v>
      </c>
      <c r="M16" s="76" t="s">
        <v>556</v>
      </c>
      <c r="N16" s="70" t="s">
        <v>558</v>
      </c>
      <c r="P16" s="1">
        <f t="shared" si="3"/>
        <v>0</v>
      </c>
      <c r="Q16" s="1">
        <v>0.9</v>
      </c>
      <c r="R16" s="30">
        <v>9.9889999999999896E-2</v>
      </c>
      <c r="S16" s="4">
        <f t="shared" si="4"/>
        <v>0.99988999999999995</v>
      </c>
    </row>
    <row r="17" spans="1:19" x14ac:dyDescent="0.2">
      <c r="A17" s="7">
        <f t="shared" si="2"/>
        <v>13</v>
      </c>
      <c r="B17" s="23">
        <f>Trees!B16</f>
        <v>0</v>
      </c>
      <c r="C17" s="23">
        <f>Trees!C16</f>
        <v>0</v>
      </c>
      <c r="D17" s="11" t="s">
        <v>867</v>
      </c>
      <c r="E17" s="11" t="s">
        <v>511</v>
      </c>
      <c r="F17" s="12">
        <v>32</v>
      </c>
      <c r="G17" s="12" t="s">
        <v>531</v>
      </c>
      <c r="H17" s="13">
        <v>0</v>
      </c>
      <c r="I17" s="59" t="s">
        <v>1413</v>
      </c>
      <c r="J17" s="131" t="s">
        <v>269</v>
      </c>
      <c r="K17" s="157">
        <v>0</v>
      </c>
      <c r="L17" s="155">
        <v>0</v>
      </c>
      <c r="M17" s="76" t="s">
        <v>546</v>
      </c>
      <c r="N17" s="70" t="s">
        <v>547</v>
      </c>
      <c r="P17" s="1">
        <f t="shared" si="3"/>
        <v>0</v>
      </c>
      <c r="Q17" s="1">
        <v>0.9</v>
      </c>
      <c r="R17" s="30">
        <v>9.9879999999999899E-2</v>
      </c>
      <c r="S17" s="4">
        <f t="shared" si="4"/>
        <v>0.99987999999999988</v>
      </c>
    </row>
    <row r="18" spans="1:19" x14ac:dyDescent="0.2">
      <c r="A18" s="7">
        <f t="shared" si="2"/>
        <v>14</v>
      </c>
      <c r="B18" s="29">
        <f>Trees!B17</f>
        <v>0</v>
      </c>
      <c r="C18" s="23">
        <f>Trees!C17</f>
        <v>0</v>
      </c>
      <c r="D18" s="11" t="s">
        <v>868</v>
      </c>
      <c r="E18" s="11" t="s">
        <v>755</v>
      </c>
      <c r="F18" s="12">
        <v>32</v>
      </c>
      <c r="G18" s="12" t="s">
        <v>531</v>
      </c>
      <c r="H18" s="13">
        <v>0</v>
      </c>
      <c r="I18" s="59" t="s">
        <v>1413</v>
      </c>
      <c r="J18" s="131" t="s">
        <v>269</v>
      </c>
      <c r="K18" s="157">
        <v>0</v>
      </c>
      <c r="L18" s="155">
        <v>0</v>
      </c>
      <c r="M18" s="76" t="s">
        <v>556</v>
      </c>
      <c r="N18" s="70" t="s">
        <v>556</v>
      </c>
      <c r="P18" s="1">
        <f t="shared" si="3"/>
        <v>0</v>
      </c>
      <c r="Q18" s="1">
        <v>0.9</v>
      </c>
      <c r="R18" s="30">
        <v>9.9869999999999903E-2</v>
      </c>
      <c r="S18" s="4">
        <f t="shared" si="4"/>
        <v>0.99986999999999993</v>
      </c>
    </row>
    <row r="19" spans="1:19" x14ac:dyDescent="0.2">
      <c r="A19" s="7">
        <f t="shared" si="2"/>
        <v>15</v>
      </c>
      <c r="B19" s="23">
        <f>Trees!B18</f>
        <v>0</v>
      </c>
      <c r="C19" s="23">
        <f>Trees!C18</f>
        <v>0</v>
      </c>
      <c r="D19" s="11" t="s">
        <v>857</v>
      </c>
      <c r="E19" s="11" t="s">
        <v>512</v>
      </c>
      <c r="F19" s="12">
        <v>32</v>
      </c>
      <c r="G19" s="12" t="s">
        <v>562</v>
      </c>
      <c r="H19" s="13">
        <v>0</v>
      </c>
      <c r="I19" s="59"/>
      <c r="J19" s="131" t="s">
        <v>266</v>
      </c>
      <c r="K19" s="157">
        <v>0</v>
      </c>
      <c r="L19" s="155">
        <v>0</v>
      </c>
      <c r="M19" s="76"/>
      <c r="N19" s="70"/>
      <c r="P19" s="1">
        <f t="shared" si="3"/>
        <v>0</v>
      </c>
      <c r="Q19" s="1">
        <v>0.9</v>
      </c>
      <c r="R19" s="30">
        <v>9.9859999999999893E-2</v>
      </c>
      <c r="S19" s="4">
        <f t="shared" si="4"/>
        <v>0.99985999999999997</v>
      </c>
    </row>
    <row r="20" spans="1:19" ht="15" x14ac:dyDescent="0.25">
      <c r="A20" s="7">
        <f t="shared" si="2"/>
        <v>16</v>
      </c>
      <c r="B20" s="29">
        <f>Trees!B19</f>
        <v>0</v>
      </c>
      <c r="C20" s="23">
        <f>Trees!C19</f>
        <v>0</v>
      </c>
      <c r="D20" s="11" t="s">
        <v>858</v>
      </c>
      <c r="E20" s="11" t="s">
        <v>532</v>
      </c>
      <c r="F20" s="12">
        <v>32</v>
      </c>
      <c r="G20" s="12" t="s">
        <v>531</v>
      </c>
      <c r="H20" s="13">
        <v>0</v>
      </c>
      <c r="I20" s="93" t="s">
        <v>936</v>
      </c>
      <c r="J20" s="131" t="s">
        <v>266</v>
      </c>
      <c r="K20" s="157">
        <v>0</v>
      </c>
      <c r="L20" s="155">
        <v>0</v>
      </c>
      <c r="M20" s="76"/>
      <c r="N20" s="70"/>
      <c r="P20" s="1">
        <f t="shared" si="3"/>
        <v>0</v>
      </c>
      <c r="Q20" s="1">
        <v>0.9</v>
      </c>
      <c r="R20" s="30">
        <v>9.9849999999999897E-2</v>
      </c>
      <c r="S20" s="4">
        <f t="shared" si="4"/>
        <v>0.99984999999999991</v>
      </c>
    </row>
    <row r="21" spans="1:19" x14ac:dyDescent="0.2">
      <c r="A21" s="7">
        <f t="shared" si="2"/>
        <v>17</v>
      </c>
      <c r="B21" s="23">
        <f>Trees!B20</f>
        <v>0</v>
      </c>
      <c r="C21" s="23">
        <f>Trees!C20</f>
        <v>0</v>
      </c>
      <c r="D21" s="11" t="s">
        <v>1039</v>
      </c>
      <c r="E21" s="11" t="s">
        <v>533</v>
      </c>
      <c r="F21" s="12">
        <v>32</v>
      </c>
      <c r="G21" s="12" t="s">
        <v>531</v>
      </c>
      <c r="H21" s="13">
        <v>0</v>
      </c>
      <c r="I21" s="59"/>
      <c r="J21" s="131" t="s">
        <v>266</v>
      </c>
      <c r="K21" s="157">
        <v>0</v>
      </c>
      <c r="L21" s="155">
        <v>0</v>
      </c>
      <c r="M21" s="76"/>
      <c r="N21" s="70"/>
      <c r="P21" s="1">
        <f t="shared" si="3"/>
        <v>0</v>
      </c>
      <c r="Q21" s="1">
        <v>0.9</v>
      </c>
      <c r="R21" s="30">
        <v>9.9839999999999804E-2</v>
      </c>
      <c r="S21" s="4">
        <f t="shared" si="4"/>
        <v>0.99983999999999984</v>
      </c>
    </row>
    <row r="22" spans="1:19" x14ac:dyDescent="0.2">
      <c r="A22" s="7">
        <f t="shared" si="2"/>
        <v>18</v>
      </c>
      <c r="B22" s="29">
        <f>Trees!B21</f>
        <v>0</v>
      </c>
      <c r="C22" s="23">
        <f>Trees!C21</f>
        <v>0</v>
      </c>
      <c r="D22" s="11" t="s">
        <v>859</v>
      </c>
      <c r="E22" s="11" t="s">
        <v>758</v>
      </c>
      <c r="F22" s="12">
        <v>32</v>
      </c>
      <c r="G22" s="12" t="s">
        <v>531</v>
      </c>
      <c r="H22" s="13">
        <v>0</v>
      </c>
      <c r="I22" s="59"/>
      <c r="J22" s="131" t="s">
        <v>266</v>
      </c>
      <c r="K22" s="157">
        <v>0</v>
      </c>
      <c r="L22" s="155">
        <v>0</v>
      </c>
      <c r="M22" s="76" t="s">
        <v>546</v>
      </c>
      <c r="N22" s="70" t="s">
        <v>546</v>
      </c>
      <c r="P22" s="1">
        <f t="shared" si="3"/>
        <v>0</v>
      </c>
      <c r="Q22" s="1">
        <v>0.9</v>
      </c>
      <c r="R22" s="30">
        <v>9.9829999999999794E-2</v>
      </c>
      <c r="S22" s="4">
        <f t="shared" si="4"/>
        <v>0.99982999999999977</v>
      </c>
    </row>
    <row r="23" spans="1:19" x14ac:dyDescent="0.2">
      <c r="A23" s="7">
        <f t="shared" si="2"/>
        <v>19</v>
      </c>
      <c r="B23" s="23">
        <f>Trees!B22</f>
        <v>0</v>
      </c>
      <c r="C23" s="23">
        <f>Trees!C22</f>
        <v>0</v>
      </c>
      <c r="D23" s="11" t="s">
        <v>1242</v>
      </c>
      <c r="E23" s="11" t="s">
        <v>1357</v>
      </c>
      <c r="F23" s="12">
        <v>32</v>
      </c>
      <c r="G23" s="12" t="s">
        <v>531</v>
      </c>
      <c r="H23" s="13">
        <v>0</v>
      </c>
      <c r="I23" s="59"/>
      <c r="J23" s="131" t="s">
        <v>266</v>
      </c>
      <c r="K23" s="157">
        <v>0</v>
      </c>
      <c r="L23" s="155">
        <v>0</v>
      </c>
      <c r="M23" s="76"/>
      <c r="N23" s="70"/>
      <c r="P23" s="1">
        <f t="shared" si="3"/>
        <v>0</v>
      </c>
      <c r="Q23" s="1">
        <v>0.9</v>
      </c>
      <c r="R23" s="30">
        <v>9.9819999999999798E-2</v>
      </c>
      <c r="S23" s="4">
        <f t="shared" si="4"/>
        <v>0.99981999999999982</v>
      </c>
    </row>
    <row r="24" spans="1:19" x14ac:dyDescent="0.2">
      <c r="A24" s="7">
        <f t="shared" si="2"/>
        <v>20</v>
      </c>
      <c r="B24" s="29">
        <f>Trees!B23</f>
        <v>0</v>
      </c>
      <c r="C24" s="23">
        <f>Trees!C23</f>
        <v>0</v>
      </c>
      <c r="D24" s="11" t="s">
        <v>860</v>
      </c>
      <c r="E24" s="11" t="s">
        <v>759</v>
      </c>
      <c r="F24" s="12">
        <v>32</v>
      </c>
      <c r="G24" s="12" t="s">
        <v>531</v>
      </c>
      <c r="H24" s="13">
        <v>0</v>
      </c>
      <c r="I24" s="59"/>
      <c r="J24" s="131" t="s">
        <v>266</v>
      </c>
      <c r="K24" s="157">
        <v>0</v>
      </c>
      <c r="L24" s="155">
        <v>0</v>
      </c>
      <c r="M24" s="76"/>
      <c r="N24" s="70"/>
      <c r="P24" s="1">
        <f t="shared" si="3"/>
        <v>0</v>
      </c>
      <c r="Q24" s="1">
        <v>0.9</v>
      </c>
      <c r="R24" s="30">
        <v>9.9809999999999802E-2</v>
      </c>
      <c r="S24" s="4">
        <f t="shared" si="4"/>
        <v>0.99980999999999987</v>
      </c>
    </row>
    <row r="25" spans="1:19" x14ac:dyDescent="0.2">
      <c r="A25" s="7">
        <f t="shared" si="2"/>
        <v>21</v>
      </c>
      <c r="B25" s="23">
        <f>Trees!B24</f>
        <v>0</v>
      </c>
      <c r="C25" s="23">
        <f>Trees!C24</f>
        <v>0</v>
      </c>
      <c r="D25" s="11" t="s">
        <v>861</v>
      </c>
      <c r="E25" s="11" t="s">
        <v>534</v>
      </c>
      <c r="F25" s="12">
        <v>32</v>
      </c>
      <c r="G25" s="12" t="s">
        <v>531</v>
      </c>
      <c r="H25" s="13">
        <v>0</v>
      </c>
      <c r="I25" s="59"/>
      <c r="J25" s="132" t="s">
        <v>268</v>
      </c>
      <c r="K25" s="157">
        <v>0</v>
      </c>
      <c r="L25" s="155">
        <v>0</v>
      </c>
      <c r="M25" s="175" t="s">
        <v>567</v>
      </c>
      <c r="N25" s="103" t="s">
        <v>567</v>
      </c>
      <c r="P25" s="1">
        <f t="shared" si="3"/>
        <v>0</v>
      </c>
      <c r="Q25" s="1">
        <v>0.9</v>
      </c>
      <c r="R25" s="30">
        <v>9.9799999999999806E-2</v>
      </c>
      <c r="S25" s="4">
        <f t="shared" si="4"/>
        <v>0.9997999999999998</v>
      </c>
    </row>
    <row r="26" spans="1:19" x14ac:dyDescent="0.2">
      <c r="A26" s="7">
        <f t="shared" si="2"/>
        <v>22</v>
      </c>
      <c r="B26" s="29">
        <f>Trees!B25</f>
        <v>0</v>
      </c>
      <c r="C26" s="23">
        <f>Trees!C25</f>
        <v>0</v>
      </c>
      <c r="D26" s="11" t="s">
        <v>862</v>
      </c>
      <c r="E26" s="11" t="s">
        <v>760</v>
      </c>
      <c r="F26" s="12">
        <v>32</v>
      </c>
      <c r="G26" s="12" t="s">
        <v>531</v>
      </c>
      <c r="H26" s="13">
        <v>0</v>
      </c>
      <c r="I26" s="59"/>
      <c r="J26" s="132" t="s">
        <v>266</v>
      </c>
      <c r="K26" s="157">
        <v>0</v>
      </c>
      <c r="L26" s="155">
        <v>0</v>
      </c>
      <c r="M26" s="76" t="s">
        <v>555</v>
      </c>
      <c r="N26" s="70" t="s">
        <v>553</v>
      </c>
      <c r="P26" s="1">
        <f t="shared" si="3"/>
        <v>0</v>
      </c>
      <c r="Q26" s="1">
        <v>0.9</v>
      </c>
      <c r="R26" s="30">
        <v>9.9789999999999796E-2</v>
      </c>
      <c r="S26" s="4">
        <f t="shared" si="4"/>
        <v>0.99978999999999985</v>
      </c>
    </row>
    <row r="27" spans="1:19" ht="25.5" x14ac:dyDescent="0.2">
      <c r="A27" s="7"/>
      <c r="B27" s="23">
        <f>Trees!B26</f>
        <v>0</v>
      </c>
      <c r="C27" s="23">
        <f>Trees!C26</f>
        <v>0</v>
      </c>
      <c r="D27" s="11" t="s">
        <v>863</v>
      </c>
      <c r="E27" s="11" t="s">
        <v>513</v>
      </c>
      <c r="F27" s="178" t="s">
        <v>1098</v>
      </c>
      <c r="G27" s="176" t="s">
        <v>1098</v>
      </c>
      <c r="H27" s="177" t="s">
        <v>1098</v>
      </c>
      <c r="I27" s="183" t="s">
        <v>1410</v>
      </c>
      <c r="J27" s="176" t="s">
        <v>1098</v>
      </c>
      <c r="K27" s="180" t="s">
        <v>1098</v>
      </c>
      <c r="L27" s="155"/>
      <c r="M27" s="76" t="s">
        <v>553</v>
      </c>
      <c r="N27" s="70" t="s">
        <v>553</v>
      </c>
      <c r="S27" s="4"/>
    </row>
    <row r="28" spans="1:19" x14ac:dyDescent="0.2">
      <c r="A28" s="7">
        <f t="shared" si="2"/>
        <v>23</v>
      </c>
      <c r="B28" s="29">
        <f>Trees!B27</f>
        <v>0</v>
      </c>
      <c r="C28" s="23">
        <f>Trees!C27</f>
        <v>0</v>
      </c>
      <c r="D28" s="11" t="s">
        <v>1420</v>
      </c>
      <c r="E28" s="11" t="s">
        <v>568</v>
      </c>
      <c r="F28" s="12">
        <v>32</v>
      </c>
      <c r="G28" s="12" t="s">
        <v>562</v>
      </c>
      <c r="H28" s="13">
        <v>0</v>
      </c>
      <c r="I28" s="59" t="s">
        <v>1419</v>
      </c>
      <c r="J28" s="132" t="s">
        <v>266</v>
      </c>
      <c r="K28" s="157">
        <v>0</v>
      </c>
      <c r="L28" s="155">
        <v>0</v>
      </c>
      <c r="M28" s="76" t="s">
        <v>554</v>
      </c>
      <c r="N28" s="70" t="s">
        <v>553</v>
      </c>
      <c r="P28" s="1">
        <f t="shared" si="3"/>
        <v>0</v>
      </c>
      <c r="Q28" s="1">
        <v>0.9</v>
      </c>
      <c r="R28" s="30">
        <v>9.9769999999999803E-2</v>
      </c>
      <c r="S28" s="4">
        <f t="shared" si="4"/>
        <v>0.99976999999999983</v>
      </c>
    </row>
    <row r="29" spans="1:19" x14ac:dyDescent="0.2">
      <c r="A29" s="7">
        <f t="shared" si="2"/>
        <v>24</v>
      </c>
      <c r="B29" s="23">
        <f>Trees!B28</f>
        <v>0</v>
      </c>
      <c r="C29" s="23">
        <f>Trees!C28</f>
        <v>0</v>
      </c>
      <c r="D29" s="11" t="s">
        <v>1040</v>
      </c>
      <c r="E29" s="11" t="s">
        <v>1044</v>
      </c>
      <c r="F29" s="12">
        <v>32</v>
      </c>
      <c r="G29" s="12" t="s">
        <v>531</v>
      </c>
      <c r="H29" s="13">
        <v>0</v>
      </c>
      <c r="I29" s="59"/>
      <c r="J29" s="132" t="s">
        <v>269</v>
      </c>
      <c r="K29" s="157">
        <v>0</v>
      </c>
      <c r="L29" s="155">
        <v>0</v>
      </c>
      <c r="M29" s="76" t="s">
        <v>554</v>
      </c>
      <c r="N29" s="70" t="s">
        <v>553</v>
      </c>
      <c r="P29" s="1">
        <f t="shared" si="3"/>
        <v>0</v>
      </c>
      <c r="Q29" s="1">
        <v>0.9</v>
      </c>
      <c r="R29" s="30">
        <v>9.9759999999999793E-2</v>
      </c>
      <c r="S29" s="4">
        <f t="shared" si="4"/>
        <v>0.99975999999999976</v>
      </c>
    </row>
    <row r="30" spans="1:19" x14ac:dyDescent="0.2">
      <c r="A30" s="7">
        <f t="shared" si="2"/>
        <v>25</v>
      </c>
      <c r="B30" s="29">
        <f>Trees!B29</f>
        <v>0</v>
      </c>
      <c r="C30" s="23">
        <f>Trees!C29</f>
        <v>0</v>
      </c>
      <c r="D30" s="11" t="s">
        <v>1041</v>
      </c>
      <c r="E30" s="11" t="s">
        <v>1045</v>
      </c>
      <c r="F30" s="12">
        <v>32</v>
      </c>
      <c r="G30" s="12" t="s">
        <v>531</v>
      </c>
      <c r="H30" s="13">
        <v>0</v>
      </c>
      <c r="I30" s="59"/>
      <c r="J30" s="132" t="s">
        <v>269</v>
      </c>
      <c r="K30" s="157">
        <v>0</v>
      </c>
      <c r="L30" s="155">
        <v>0</v>
      </c>
      <c r="M30" s="76" t="s">
        <v>558</v>
      </c>
      <c r="N30" s="70" t="s">
        <v>558</v>
      </c>
      <c r="P30" s="1">
        <f t="shared" si="3"/>
        <v>0</v>
      </c>
      <c r="Q30" s="1">
        <v>0.9</v>
      </c>
      <c r="R30" s="30">
        <v>9.9749999999999797E-2</v>
      </c>
      <c r="S30" s="4">
        <f t="shared" si="4"/>
        <v>0.99974999999999981</v>
      </c>
    </row>
    <row r="31" spans="1:19" x14ac:dyDescent="0.2">
      <c r="A31" s="7">
        <f t="shared" si="2"/>
        <v>26</v>
      </c>
      <c r="B31" s="23">
        <f>Trees!B30</f>
        <v>0</v>
      </c>
      <c r="C31" s="23">
        <f>Trees!C30</f>
        <v>0</v>
      </c>
      <c r="D31" s="11" t="s">
        <v>1042</v>
      </c>
      <c r="E31" s="11" t="s">
        <v>1046</v>
      </c>
      <c r="F31" s="12">
        <v>32</v>
      </c>
      <c r="G31" s="12" t="s">
        <v>531</v>
      </c>
      <c r="H31" s="13">
        <v>0</v>
      </c>
      <c r="I31" s="59"/>
      <c r="J31" s="132" t="s">
        <v>269</v>
      </c>
      <c r="K31" s="157">
        <v>0</v>
      </c>
      <c r="L31" s="155">
        <v>0</v>
      </c>
      <c r="M31" s="76" t="s">
        <v>552</v>
      </c>
      <c r="N31" s="70" t="s">
        <v>554</v>
      </c>
      <c r="P31" s="1">
        <f t="shared" si="3"/>
        <v>0</v>
      </c>
      <c r="Q31" s="1">
        <v>0.9</v>
      </c>
      <c r="R31" s="30">
        <v>9.9739999999999704E-2</v>
      </c>
      <c r="S31" s="4">
        <f t="shared" si="4"/>
        <v>0.99973999999999974</v>
      </c>
    </row>
    <row r="32" spans="1:19" x14ac:dyDescent="0.2">
      <c r="A32" s="7">
        <f t="shared" si="2"/>
        <v>27</v>
      </c>
      <c r="B32" s="29">
        <f>Trees!B31</f>
        <v>0</v>
      </c>
      <c r="C32" s="23">
        <f>Trees!C31</f>
        <v>0</v>
      </c>
      <c r="D32" s="11" t="s">
        <v>1043</v>
      </c>
      <c r="E32" s="11" t="s">
        <v>1047</v>
      </c>
      <c r="F32" s="12">
        <v>32</v>
      </c>
      <c r="G32" s="12" t="s">
        <v>531</v>
      </c>
      <c r="H32" s="13">
        <v>0</v>
      </c>
      <c r="I32" s="59"/>
      <c r="J32" s="132" t="s">
        <v>266</v>
      </c>
      <c r="K32" s="157">
        <v>0</v>
      </c>
      <c r="L32" s="155">
        <v>0</v>
      </c>
      <c r="M32" s="76"/>
      <c r="N32" s="70"/>
      <c r="P32" s="1">
        <f t="shared" si="3"/>
        <v>0</v>
      </c>
      <c r="Q32" s="1">
        <v>0.9</v>
      </c>
      <c r="R32" s="30">
        <v>9.9729999999999694E-2</v>
      </c>
      <c r="S32" s="4">
        <f t="shared" si="4"/>
        <v>0.99972999999999967</v>
      </c>
    </row>
    <row r="33" spans="1:19" x14ac:dyDescent="0.2">
      <c r="A33" s="7">
        <f t="shared" si="2"/>
        <v>28</v>
      </c>
      <c r="B33" s="23">
        <f>Trees!B32</f>
        <v>0</v>
      </c>
      <c r="C33" s="23">
        <f>Trees!C32</f>
        <v>0</v>
      </c>
      <c r="D33" s="11" t="s">
        <v>1243</v>
      </c>
      <c r="E33" s="11" t="s">
        <v>1244</v>
      </c>
      <c r="F33" s="12">
        <v>32</v>
      </c>
      <c r="G33" s="12" t="s">
        <v>531</v>
      </c>
      <c r="H33" s="13">
        <v>0</v>
      </c>
      <c r="I33" s="59" t="s">
        <v>1411</v>
      </c>
      <c r="J33" s="132" t="s">
        <v>269</v>
      </c>
      <c r="K33" s="157">
        <v>0</v>
      </c>
      <c r="L33" s="155">
        <v>0</v>
      </c>
      <c r="M33" s="76"/>
      <c r="N33" s="70"/>
      <c r="P33" s="1">
        <f t="shared" si="3"/>
        <v>0</v>
      </c>
      <c r="Q33" s="1">
        <v>0.9</v>
      </c>
      <c r="R33" s="30">
        <v>9.9719999999999698E-2</v>
      </c>
      <c r="S33" s="4">
        <f t="shared" si="4"/>
        <v>0.99971999999999972</v>
      </c>
    </row>
    <row r="34" spans="1:19" x14ac:dyDescent="0.2">
      <c r="A34" s="7">
        <f t="shared" si="2"/>
        <v>29</v>
      </c>
      <c r="B34" s="29">
        <f>Trees!B33</f>
        <v>0</v>
      </c>
      <c r="C34" s="23">
        <f>Trees!C33</f>
        <v>0</v>
      </c>
      <c r="D34" s="11" t="s">
        <v>833</v>
      </c>
      <c r="E34" s="11" t="s">
        <v>535</v>
      </c>
      <c r="F34" s="12">
        <v>32</v>
      </c>
      <c r="G34" s="12" t="s">
        <v>563</v>
      </c>
      <c r="H34" s="13">
        <v>0</v>
      </c>
      <c r="I34" s="59"/>
      <c r="J34" s="132" t="s">
        <v>267</v>
      </c>
      <c r="K34" s="157">
        <v>0</v>
      </c>
      <c r="L34" s="155">
        <v>0</v>
      </c>
      <c r="M34" s="76" t="s">
        <v>553</v>
      </c>
      <c r="N34" s="70" t="s">
        <v>557</v>
      </c>
      <c r="P34" s="1">
        <f t="shared" si="3"/>
        <v>0</v>
      </c>
      <c r="Q34" s="1">
        <v>0.9</v>
      </c>
      <c r="R34" s="30">
        <v>9.9709999999999702E-2</v>
      </c>
      <c r="S34" s="4">
        <f t="shared" si="4"/>
        <v>0.99970999999999977</v>
      </c>
    </row>
    <row r="35" spans="1:19" x14ac:dyDescent="0.2">
      <c r="A35" s="7">
        <f t="shared" si="2"/>
        <v>30</v>
      </c>
      <c r="B35" s="23">
        <f>Trees!B34</f>
        <v>0</v>
      </c>
      <c r="C35" s="23">
        <f>Trees!C34</f>
        <v>0</v>
      </c>
      <c r="D35" s="11" t="s">
        <v>834</v>
      </c>
      <c r="E35" s="11" t="s">
        <v>681</v>
      </c>
      <c r="F35" s="12">
        <v>32</v>
      </c>
      <c r="G35" s="12" t="s">
        <v>531</v>
      </c>
      <c r="H35" s="13">
        <v>0</v>
      </c>
      <c r="I35" s="59"/>
      <c r="J35" s="132" t="s">
        <v>267</v>
      </c>
      <c r="K35" s="157">
        <v>0</v>
      </c>
      <c r="L35" s="155">
        <v>0</v>
      </c>
      <c r="M35" s="76" t="s">
        <v>554</v>
      </c>
      <c r="N35" s="70" t="s">
        <v>547</v>
      </c>
      <c r="P35" s="1">
        <f t="shared" si="3"/>
        <v>0</v>
      </c>
      <c r="Q35" s="1">
        <v>0.9</v>
      </c>
      <c r="R35" s="30">
        <v>9.9699999999999706E-2</v>
      </c>
      <c r="S35" s="4">
        <f t="shared" si="4"/>
        <v>0.9996999999999997</v>
      </c>
    </row>
    <row r="36" spans="1:19" x14ac:dyDescent="0.2">
      <c r="A36" s="7">
        <f t="shared" si="2"/>
        <v>31</v>
      </c>
      <c r="B36" s="29">
        <f>Trees!B35</f>
        <v>0</v>
      </c>
      <c r="C36" s="23">
        <f>Trees!C35</f>
        <v>0</v>
      </c>
      <c r="D36" s="11" t="s">
        <v>835</v>
      </c>
      <c r="E36" s="11" t="s">
        <v>536</v>
      </c>
      <c r="F36" s="12">
        <v>32</v>
      </c>
      <c r="G36" s="12" t="s">
        <v>531</v>
      </c>
      <c r="H36" s="13">
        <v>0</v>
      </c>
      <c r="I36" s="59"/>
      <c r="J36" s="132" t="s">
        <v>267</v>
      </c>
      <c r="K36" s="157">
        <v>0</v>
      </c>
      <c r="L36" s="155">
        <v>0</v>
      </c>
      <c r="M36" s="76" t="s">
        <v>553</v>
      </c>
      <c r="N36" s="70" t="s">
        <v>553</v>
      </c>
      <c r="P36" s="1">
        <f t="shared" si="3"/>
        <v>0</v>
      </c>
      <c r="Q36" s="1">
        <v>0.9</v>
      </c>
      <c r="R36" s="30">
        <v>9.9689999999999696E-2</v>
      </c>
      <c r="S36" s="4">
        <f t="shared" si="4"/>
        <v>0.99968999999999975</v>
      </c>
    </row>
    <row r="37" spans="1:19" x14ac:dyDescent="0.2">
      <c r="A37" s="7">
        <f t="shared" si="2"/>
        <v>32</v>
      </c>
      <c r="B37" s="23">
        <f>Trees!B36</f>
        <v>0</v>
      </c>
      <c r="C37" s="23">
        <f>Trees!C36</f>
        <v>0</v>
      </c>
      <c r="D37" s="11" t="s">
        <v>836</v>
      </c>
      <c r="E37" s="11" t="s">
        <v>541</v>
      </c>
      <c r="F37" s="12">
        <v>32</v>
      </c>
      <c r="G37" s="12" t="s">
        <v>531</v>
      </c>
      <c r="H37" s="13">
        <v>0</v>
      </c>
      <c r="I37" s="59"/>
      <c r="J37" s="132" t="s">
        <v>869</v>
      </c>
      <c r="K37" s="158">
        <v>0</v>
      </c>
      <c r="L37" s="155">
        <v>0</v>
      </c>
      <c r="M37" s="76"/>
      <c r="N37" s="70"/>
      <c r="P37" s="1">
        <f t="shared" si="3"/>
        <v>0</v>
      </c>
      <c r="Q37" s="1">
        <v>0.9</v>
      </c>
      <c r="R37" s="30">
        <v>9.9679999999999699E-2</v>
      </c>
      <c r="S37" s="4">
        <f t="shared" si="4"/>
        <v>0.99967999999999968</v>
      </c>
    </row>
    <row r="38" spans="1:19" x14ac:dyDescent="0.2">
      <c r="A38" s="7">
        <f t="shared" si="2"/>
        <v>33</v>
      </c>
      <c r="B38" s="29">
        <f>Trees!B37</f>
        <v>0</v>
      </c>
      <c r="C38" s="23">
        <f>Trees!C37</f>
        <v>0</v>
      </c>
      <c r="D38" s="11" t="s">
        <v>837</v>
      </c>
      <c r="E38" s="11" t="s">
        <v>514</v>
      </c>
      <c r="F38" s="12">
        <v>32</v>
      </c>
      <c r="G38" s="12" t="s">
        <v>531</v>
      </c>
      <c r="H38" s="13">
        <v>0</v>
      </c>
      <c r="I38" s="59"/>
      <c r="J38" s="132" t="s">
        <v>266</v>
      </c>
      <c r="K38" s="157">
        <v>0</v>
      </c>
      <c r="L38" s="155">
        <v>0</v>
      </c>
      <c r="M38" s="76"/>
      <c r="N38" s="70"/>
      <c r="P38" s="1">
        <f t="shared" si="3"/>
        <v>0</v>
      </c>
      <c r="Q38" s="1">
        <v>0.9</v>
      </c>
      <c r="R38" s="30">
        <v>9.9669999999999703E-2</v>
      </c>
      <c r="S38" s="4">
        <f t="shared" si="4"/>
        <v>0.99966999999999973</v>
      </c>
    </row>
    <row r="39" spans="1:19" x14ac:dyDescent="0.2">
      <c r="A39" s="7">
        <f t="shared" si="2"/>
        <v>34</v>
      </c>
      <c r="B39" s="23">
        <f>Trees!B38</f>
        <v>0</v>
      </c>
      <c r="C39" s="23">
        <f>Trees!C38</f>
        <v>0</v>
      </c>
      <c r="D39" s="11" t="s">
        <v>838</v>
      </c>
      <c r="E39" s="11" t="s">
        <v>515</v>
      </c>
      <c r="F39" s="12">
        <v>32</v>
      </c>
      <c r="G39" s="12" t="s">
        <v>562</v>
      </c>
      <c r="H39" s="13">
        <v>0</v>
      </c>
      <c r="I39" s="59"/>
      <c r="J39" s="132" t="s">
        <v>1360</v>
      </c>
      <c r="K39" s="157" t="s">
        <v>1104</v>
      </c>
      <c r="L39" s="155">
        <v>3.9E-2</v>
      </c>
      <c r="M39" s="76"/>
      <c r="N39" s="70"/>
      <c r="P39" s="1">
        <f t="shared" si="3"/>
        <v>0</v>
      </c>
      <c r="Q39" s="1">
        <v>0.9</v>
      </c>
      <c r="R39" s="30">
        <v>9.9659999999999693E-2</v>
      </c>
      <c r="S39" s="4">
        <f t="shared" si="4"/>
        <v>0.99965999999999977</v>
      </c>
    </row>
    <row r="40" spans="1:19" x14ac:dyDescent="0.2">
      <c r="A40" s="7">
        <f t="shared" si="2"/>
        <v>35</v>
      </c>
      <c r="B40" s="29">
        <f>Trees!B39</f>
        <v>0</v>
      </c>
      <c r="C40" s="23">
        <f>Trees!C39</f>
        <v>0</v>
      </c>
      <c r="D40" s="11" t="s">
        <v>816</v>
      </c>
      <c r="E40" s="11" t="s">
        <v>817</v>
      </c>
      <c r="F40" s="12">
        <v>32</v>
      </c>
      <c r="G40" s="12" t="s">
        <v>562</v>
      </c>
      <c r="H40" s="13">
        <v>0</v>
      </c>
      <c r="I40" s="59"/>
      <c r="J40" s="132" t="s">
        <v>267</v>
      </c>
      <c r="K40" s="157">
        <v>0</v>
      </c>
      <c r="L40" s="155">
        <v>0</v>
      </c>
      <c r="M40" s="76"/>
      <c r="N40" s="70"/>
      <c r="P40" s="1">
        <f t="shared" si="3"/>
        <v>0</v>
      </c>
      <c r="Q40" s="1">
        <v>0.9</v>
      </c>
      <c r="R40" s="30">
        <v>9.9649999999999697E-2</v>
      </c>
      <c r="S40" s="4">
        <f t="shared" si="4"/>
        <v>0.99964999999999971</v>
      </c>
    </row>
    <row r="41" spans="1:19" x14ac:dyDescent="0.2">
      <c r="A41" s="7">
        <f t="shared" si="2"/>
        <v>36</v>
      </c>
      <c r="B41" s="23">
        <f>Trees!B40</f>
        <v>0</v>
      </c>
      <c r="C41" s="23">
        <f>Trees!C40</f>
        <v>0</v>
      </c>
      <c r="D41" s="11" t="s">
        <v>1121</v>
      </c>
      <c r="E41" s="11" t="s">
        <v>1122</v>
      </c>
      <c r="F41" s="12">
        <v>32</v>
      </c>
      <c r="G41" s="12" t="s">
        <v>562</v>
      </c>
      <c r="H41" s="13">
        <v>0</v>
      </c>
      <c r="I41" s="59"/>
      <c r="J41" s="132" t="s">
        <v>267</v>
      </c>
      <c r="K41" s="157">
        <v>0</v>
      </c>
      <c r="L41" s="155">
        <v>0</v>
      </c>
      <c r="M41" s="76"/>
      <c r="N41" s="70"/>
      <c r="P41" s="1">
        <f t="shared" si="3"/>
        <v>0</v>
      </c>
      <c r="Q41" s="1">
        <v>0.9</v>
      </c>
      <c r="R41" s="30">
        <v>9.9639999999999604E-2</v>
      </c>
      <c r="S41" s="4">
        <f t="shared" si="4"/>
        <v>0.99963999999999964</v>
      </c>
    </row>
    <row r="42" spans="1:19" x14ac:dyDescent="0.2">
      <c r="A42" s="7">
        <f t="shared" si="2"/>
        <v>37</v>
      </c>
      <c r="B42" s="29">
        <f>Trees!B41</f>
        <v>0</v>
      </c>
      <c r="C42" s="23">
        <f>Trees!C41</f>
        <v>0</v>
      </c>
      <c r="D42" s="11" t="s">
        <v>924</v>
      </c>
      <c r="E42" s="11" t="s">
        <v>925</v>
      </c>
      <c r="F42" s="12">
        <v>32</v>
      </c>
      <c r="G42" s="12" t="s">
        <v>562</v>
      </c>
      <c r="H42" s="13">
        <v>0</v>
      </c>
      <c r="I42" s="59"/>
      <c r="J42" s="132" t="s">
        <v>897</v>
      </c>
      <c r="K42" s="158">
        <v>0</v>
      </c>
      <c r="L42" s="155">
        <v>0</v>
      </c>
      <c r="M42" s="76"/>
      <c r="N42" s="70"/>
      <c r="P42" s="1">
        <f t="shared" si="3"/>
        <v>0</v>
      </c>
      <c r="Q42" s="1">
        <v>0.9</v>
      </c>
      <c r="R42" s="30">
        <v>9.9629999999999594E-2</v>
      </c>
      <c r="S42" s="4">
        <f t="shared" si="4"/>
        <v>0.99962999999999957</v>
      </c>
    </row>
    <row r="43" spans="1:19" x14ac:dyDescent="0.2">
      <c r="A43" s="7">
        <f t="shared" si="2"/>
        <v>38</v>
      </c>
      <c r="B43" s="23">
        <f>Trees!B42</f>
        <v>0</v>
      </c>
      <c r="C43" s="23">
        <f>Trees!C42</f>
        <v>0</v>
      </c>
      <c r="D43" s="11" t="s">
        <v>1117</v>
      </c>
      <c r="E43" s="11" t="s">
        <v>1118</v>
      </c>
      <c r="F43" s="12">
        <v>32</v>
      </c>
      <c r="G43" s="12" t="s">
        <v>562</v>
      </c>
      <c r="H43" s="13">
        <v>0</v>
      </c>
      <c r="I43" s="59"/>
      <c r="J43" s="132" t="s">
        <v>267</v>
      </c>
      <c r="K43" s="157">
        <v>0</v>
      </c>
      <c r="L43" s="155">
        <v>0</v>
      </c>
      <c r="M43" s="76"/>
      <c r="N43" s="70"/>
      <c r="P43" s="1">
        <f t="shared" si="3"/>
        <v>0</v>
      </c>
      <c r="Q43" s="1">
        <v>0.9</v>
      </c>
      <c r="R43" s="30">
        <v>9.9619999999999598E-2</v>
      </c>
      <c r="S43" s="4">
        <f t="shared" si="4"/>
        <v>0.99961999999999962</v>
      </c>
    </row>
    <row r="44" spans="1:19" x14ac:dyDescent="0.2">
      <c r="A44" s="7">
        <f t="shared" si="2"/>
        <v>39</v>
      </c>
      <c r="B44" s="29">
        <f>Trees!B43</f>
        <v>0</v>
      </c>
      <c r="C44" s="23">
        <f>Trees!C43</f>
        <v>0</v>
      </c>
      <c r="D44" s="11" t="s">
        <v>1119</v>
      </c>
      <c r="E44" s="11" t="s">
        <v>1120</v>
      </c>
      <c r="F44" s="12">
        <v>32</v>
      </c>
      <c r="G44" s="12" t="s">
        <v>562</v>
      </c>
      <c r="H44" s="13">
        <v>0</v>
      </c>
      <c r="I44" s="59"/>
      <c r="J44" s="132" t="s">
        <v>267</v>
      </c>
      <c r="K44" s="157">
        <v>0</v>
      </c>
      <c r="L44" s="155">
        <v>0</v>
      </c>
      <c r="M44" s="76"/>
      <c r="N44" s="70"/>
      <c r="P44" s="1">
        <f t="shared" si="3"/>
        <v>0</v>
      </c>
      <c r="Q44" s="1">
        <v>0.9</v>
      </c>
      <c r="R44" s="30">
        <v>9.9609999999999602E-2</v>
      </c>
      <c r="S44" s="4">
        <f t="shared" si="4"/>
        <v>0.99960999999999967</v>
      </c>
    </row>
    <row r="45" spans="1:19" x14ac:dyDescent="0.2">
      <c r="A45" s="7">
        <f t="shared" si="2"/>
        <v>40</v>
      </c>
      <c r="B45" s="23">
        <f>Trees!B44</f>
        <v>0</v>
      </c>
      <c r="C45" s="23">
        <f>Trees!C44</f>
        <v>0</v>
      </c>
      <c r="D45" s="11" t="s">
        <v>823</v>
      </c>
      <c r="E45" s="11" t="s">
        <v>824</v>
      </c>
      <c r="F45" s="12">
        <v>32</v>
      </c>
      <c r="G45" s="12" t="s">
        <v>562</v>
      </c>
      <c r="H45" s="13">
        <v>0</v>
      </c>
      <c r="I45" s="59"/>
      <c r="J45" s="132" t="s">
        <v>869</v>
      </c>
      <c r="K45" s="158">
        <v>0</v>
      </c>
      <c r="L45" s="155">
        <v>0</v>
      </c>
      <c r="M45" s="76" t="s">
        <v>556</v>
      </c>
      <c r="N45" s="70" t="s">
        <v>547</v>
      </c>
      <c r="P45" s="1">
        <f t="shared" si="3"/>
        <v>0</v>
      </c>
      <c r="Q45" s="1">
        <v>0.9</v>
      </c>
      <c r="R45" s="30">
        <v>9.9599999999999606E-2</v>
      </c>
      <c r="S45" s="4">
        <f t="shared" si="4"/>
        <v>0.9995999999999996</v>
      </c>
    </row>
    <row r="46" spans="1:19" x14ac:dyDescent="0.2">
      <c r="A46" s="7">
        <f t="shared" si="2"/>
        <v>41</v>
      </c>
      <c r="B46" s="29">
        <f>Trees!B45</f>
        <v>0</v>
      </c>
      <c r="C46" s="23">
        <f>Trees!C45</f>
        <v>0</v>
      </c>
      <c r="D46" s="11" t="s">
        <v>839</v>
      </c>
      <c r="E46" s="11" t="s">
        <v>516</v>
      </c>
      <c r="F46" s="12">
        <v>32</v>
      </c>
      <c r="G46" s="12" t="s">
        <v>531</v>
      </c>
      <c r="H46" s="13">
        <v>0</v>
      </c>
      <c r="I46" s="182" t="s">
        <v>1412</v>
      </c>
      <c r="J46" s="132" t="s">
        <v>267</v>
      </c>
      <c r="K46" s="157">
        <v>0</v>
      </c>
      <c r="L46" s="155">
        <v>0</v>
      </c>
      <c r="M46" s="76" t="s">
        <v>554</v>
      </c>
      <c r="N46" s="70" t="s">
        <v>558</v>
      </c>
      <c r="P46" s="1">
        <f t="shared" si="3"/>
        <v>0</v>
      </c>
      <c r="Q46" s="1">
        <v>0.9</v>
      </c>
      <c r="R46" s="30">
        <v>9.9589999999999596E-2</v>
      </c>
      <c r="S46" s="4">
        <f t="shared" si="4"/>
        <v>0.99958999999999965</v>
      </c>
    </row>
    <row r="47" spans="1:19" x14ac:dyDescent="0.2">
      <c r="A47" s="7">
        <f t="shared" si="2"/>
        <v>42</v>
      </c>
      <c r="B47" s="23">
        <f>Trees!B46</f>
        <v>0</v>
      </c>
      <c r="C47" s="23">
        <f>Trees!C46</f>
        <v>0</v>
      </c>
      <c r="D47" s="11" t="s">
        <v>840</v>
      </c>
      <c r="E47" s="11" t="s">
        <v>1048</v>
      </c>
      <c r="F47" s="12">
        <v>32</v>
      </c>
      <c r="G47" s="12" t="s">
        <v>563</v>
      </c>
      <c r="H47" s="13">
        <v>0</v>
      </c>
      <c r="I47" s="182" t="s">
        <v>1412</v>
      </c>
      <c r="J47" s="132" t="s">
        <v>267</v>
      </c>
      <c r="K47" s="157">
        <v>0</v>
      </c>
      <c r="L47" s="155">
        <v>0</v>
      </c>
      <c r="M47" s="76"/>
      <c r="N47" s="70"/>
      <c r="P47" s="1">
        <f t="shared" si="3"/>
        <v>0</v>
      </c>
      <c r="Q47" s="1">
        <v>0.9</v>
      </c>
      <c r="R47" s="30">
        <v>9.9579999999999599E-2</v>
      </c>
      <c r="S47" s="4">
        <f t="shared" si="4"/>
        <v>0.99957999999999958</v>
      </c>
    </row>
    <row r="48" spans="1:19" x14ac:dyDescent="0.2">
      <c r="A48" s="7">
        <f t="shared" si="2"/>
        <v>43</v>
      </c>
      <c r="B48" s="29">
        <f>Trees!B47</f>
        <v>0</v>
      </c>
      <c r="C48" s="23">
        <f>Trees!C47</f>
        <v>0</v>
      </c>
      <c r="D48" s="11" t="s">
        <v>841</v>
      </c>
      <c r="E48" s="11" t="s">
        <v>517</v>
      </c>
      <c r="F48" s="12">
        <v>32</v>
      </c>
      <c r="G48" s="12" t="s">
        <v>531</v>
      </c>
      <c r="H48" s="13">
        <v>0</v>
      </c>
      <c r="I48" s="182" t="s">
        <v>1412</v>
      </c>
      <c r="J48" s="132" t="s">
        <v>267</v>
      </c>
      <c r="K48" s="157">
        <v>0</v>
      </c>
      <c r="L48" s="155">
        <v>0</v>
      </c>
      <c r="M48" s="76" t="s">
        <v>552</v>
      </c>
      <c r="N48" s="70" t="s">
        <v>553</v>
      </c>
      <c r="P48" s="1">
        <f t="shared" si="3"/>
        <v>0</v>
      </c>
      <c r="Q48" s="1">
        <v>0.9</v>
      </c>
      <c r="R48" s="30">
        <v>9.9569999999999603E-2</v>
      </c>
      <c r="S48" s="4">
        <f t="shared" si="4"/>
        <v>0.99956999999999963</v>
      </c>
    </row>
    <row r="49" spans="1:19" x14ac:dyDescent="0.2">
      <c r="A49" s="7">
        <f t="shared" si="2"/>
        <v>44</v>
      </c>
      <c r="B49" s="23">
        <f>Trees!B48</f>
        <v>0</v>
      </c>
      <c r="C49" s="23">
        <f>Trees!C48</f>
        <v>0</v>
      </c>
      <c r="D49" s="11" t="s">
        <v>842</v>
      </c>
      <c r="E49" s="11" t="s">
        <v>537</v>
      </c>
      <c r="F49" s="12">
        <v>32</v>
      </c>
      <c r="G49" s="12" t="s">
        <v>531</v>
      </c>
      <c r="H49" s="13">
        <v>0</v>
      </c>
      <c r="I49" s="59"/>
      <c r="J49" s="132" t="s">
        <v>267</v>
      </c>
      <c r="K49" s="157">
        <v>0</v>
      </c>
      <c r="L49" s="155">
        <v>0</v>
      </c>
      <c r="M49" s="76"/>
      <c r="N49" s="70"/>
      <c r="P49" s="1">
        <f t="shared" si="3"/>
        <v>0</v>
      </c>
      <c r="Q49" s="1">
        <v>0.9</v>
      </c>
      <c r="R49" s="30">
        <v>9.9559999999999593E-2</v>
      </c>
      <c r="S49" s="4">
        <f t="shared" si="4"/>
        <v>0.99955999999999956</v>
      </c>
    </row>
    <row r="50" spans="1:19" x14ac:dyDescent="0.2">
      <c r="A50" s="7">
        <f t="shared" si="2"/>
        <v>45</v>
      </c>
      <c r="B50" s="29">
        <f>Trees!B49</f>
        <v>0</v>
      </c>
      <c r="C50" s="23">
        <f>Trees!C49</f>
        <v>0</v>
      </c>
      <c r="D50" s="11" t="s">
        <v>843</v>
      </c>
      <c r="E50" s="11" t="s">
        <v>518</v>
      </c>
      <c r="F50" s="12">
        <v>32</v>
      </c>
      <c r="G50" s="12" t="s">
        <v>531</v>
      </c>
      <c r="H50" s="13">
        <v>0</v>
      </c>
      <c r="I50" s="182" t="s">
        <v>1412</v>
      </c>
      <c r="J50" s="132" t="s">
        <v>267</v>
      </c>
      <c r="K50" s="157">
        <v>0</v>
      </c>
      <c r="L50" s="155">
        <v>0</v>
      </c>
      <c r="M50" s="76" t="s">
        <v>555</v>
      </c>
      <c r="N50" s="70" t="s">
        <v>553</v>
      </c>
      <c r="P50" s="1">
        <f t="shared" si="3"/>
        <v>0</v>
      </c>
      <c r="Q50" s="1">
        <v>0.9</v>
      </c>
      <c r="R50" s="30">
        <v>9.9549999999999597E-2</v>
      </c>
      <c r="S50" s="4">
        <f t="shared" si="4"/>
        <v>0.99954999999999961</v>
      </c>
    </row>
    <row r="51" spans="1:19" x14ac:dyDescent="0.2">
      <c r="A51" s="7">
        <f t="shared" si="2"/>
        <v>46</v>
      </c>
      <c r="B51" s="23">
        <f>Trees!B50</f>
        <v>0</v>
      </c>
      <c r="C51" s="23">
        <f>Trees!C50</f>
        <v>0</v>
      </c>
      <c r="D51" s="11" t="s">
        <v>1421</v>
      </c>
      <c r="E51" s="11" t="s">
        <v>1123</v>
      </c>
      <c r="F51" s="12">
        <v>32</v>
      </c>
      <c r="G51" s="12" t="s">
        <v>531</v>
      </c>
      <c r="H51" s="13">
        <v>0</v>
      </c>
      <c r="I51" s="59"/>
      <c r="J51" s="132" t="s">
        <v>1359</v>
      </c>
      <c r="K51" s="157">
        <v>0</v>
      </c>
      <c r="L51" s="155">
        <v>0</v>
      </c>
      <c r="M51" s="76" t="s">
        <v>554</v>
      </c>
      <c r="N51" s="70" t="s">
        <v>556</v>
      </c>
      <c r="P51" s="1">
        <f t="shared" si="3"/>
        <v>0</v>
      </c>
      <c r="Q51" s="1">
        <v>0.9</v>
      </c>
      <c r="R51" s="30">
        <v>9.9539999999999504E-2</v>
      </c>
      <c r="S51" s="4">
        <f t="shared" si="4"/>
        <v>0.99953999999999954</v>
      </c>
    </row>
    <row r="52" spans="1:19" x14ac:dyDescent="0.2">
      <c r="A52" s="7">
        <f t="shared" si="2"/>
        <v>47</v>
      </c>
      <c r="B52" s="29">
        <f>Trees!B51</f>
        <v>0</v>
      </c>
      <c r="C52" s="23">
        <f>Trees!C51</f>
        <v>0</v>
      </c>
      <c r="D52" s="11" t="s">
        <v>844</v>
      </c>
      <c r="E52" s="11" t="s">
        <v>519</v>
      </c>
      <c r="F52" s="12">
        <v>32</v>
      </c>
      <c r="G52" s="12" t="s">
        <v>531</v>
      </c>
      <c r="H52" s="13">
        <v>0</v>
      </c>
      <c r="I52" s="182" t="s">
        <v>1412</v>
      </c>
      <c r="J52" s="132" t="s">
        <v>267</v>
      </c>
      <c r="K52" s="157">
        <v>0</v>
      </c>
      <c r="L52" s="155">
        <v>0</v>
      </c>
      <c r="M52" s="76" t="s">
        <v>552</v>
      </c>
      <c r="N52" s="70" t="s">
        <v>553</v>
      </c>
      <c r="P52" s="1">
        <f t="shared" si="3"/>
        <v>0</v>
      </c>
      <c r="Q52" s="1">
        <v>0.9</v>
      </c>
      <c r="R52" s="30">
        <v>9.9529999999999494E-2</v>
      </c>
      <c r="S52" s="4">
        <f t="shared" si="4"/>
        <v>0.99952999999999947</v>
      </c>
    </row>
    <row r="53" spans="1:19" x14ac:dyDescent="0.2">
      <c r="A53" s="7">
        <f t="shared" si="2"/>
        <v>48</v>
      </c>
      <c r="B53" s="23">
        <f>Trees!B52</f>
        <v>0</v>
      </c>
      <c r="C53" s="23">
        <f>Trees!C52</f>
        <v>0</v>
      </c>
      <c r="D53" s="11" t="s">
        <v>845</v>
      </c>
      <c r="E53" s="11" t="s">
        <v>520</v>
      </c>
      <c r="F53" s="12">
        <v>32</v>
      </c>
      <c r="G53" s="12" t="s">
        <v>531</v>
      </c>
      <c r="H53" s="13">
        <v>0</v>
      </c>
      <c r="I53" s="59"/>
      <c r="J53" s="132" t="s">
        <v>267</v>
      </c>
      <c r="K53" s="157">
        <v>0</v>
      </c>
      <c r="L53" s="155">
        <v>0</v>
      </c>
      <c r="M53" s="76" t="s">
        <v>556</v>
      </c>
      <c r="N53" s="70" t="s">
        <v>546</v>
      </c>
      <c r="P53" s="1">
        <f t="shared" si="3"/>
        <v>0</v>
      </c>
      <c r="Q53" s="1">
        <v>0.9</v>
      </c>
      <c r="R53" s="30">
        <v>9.9519999999999498E-2</v>
      </c>
      <c r="S53" s="4">
        <f t="shared" si="4"/>
        <v>0.99951999999999952</v>
      </c>
    </row>
    <row r="54" spans="1:19" x14ac:dyDescent="0.2">
      <c r="A54" s="7">
        <f t="shared" si="2"/>
        <v>49</v>
      </c>
      <c r="B54" s="29">
        <f>Trees!B53</f>
        <v>0</v>
      </c>
      <c r="C54" s="23">
        <f>Trees!C53</f>
        <v>0</v>
      </c>
      <c r="D54" s="11" t="s">
        <v>881</v>
      </c>
      <c r="E54" s="11" t="s">
        <v>521</v>
      </c>
      <c r="F54" s="12">
        <v>32</v>
      </c>
      <c r="G54" s="12" t="s">
        <v>531</v>
      </c>
      <c r="H54" s="13">
        <v>0</v>
      </c>
      <c r="I54" s="182" t="s">
        <v>1412</v>
      </c>
      <c r="J54" s="132" t="s">
        <v>267</v>
      </c>
      <c r="K54" s="157">
        <v>0</v>
      </c>
      <c r="L54" s="155">
        <v>0</v>
      </c>
      <c r="M54" s="76"/>
      <c r="N54" s="70"/>
      <c r="P54" s="1">
        <f t="shared" si="3"/>
        <v>0</v>
      </c>
      <c r="Q54" s="1">
        <v>0.9</v>
      </c>
      <c r="R54" s="30">
        <v>9.9509999999999502E-2</v>
      </c>
      <c r="S54" s="4">
        <f t="shared" si="4"/>
        <v>0.99950999999999957</v>
      </c>
    </row>
    <row r="55" spans="1:19" x14ac:dyDescent="0.2">
      <c r="A55" s="7">
        <f t="shared" si="2"/>
        <v>50</v>
      </c>
      <c r="B55" s="23">
        <f>Trees!B54</f>
        <v>0</v>
      </c>
      <c r="C55" s="23">
        <f>Trees!C54</f>
        <v>0</v>
      </c>
      <c r="D55" s="11" t="s">
        <v>846</v>
      </c>
      <c r="E55" s="11" t="s">
        <v>542</v>
      </c>
      <c r="F55" s="12">
        <v>32</v>
      </c>
      <c r="G55" s="12" t="s">
        <v>562</v>
      </c>
      <c r="H55" s="13">
        <v>0</v>
      </c>
      <c r="I55" s="59"/>
      <c r="J55" s="132" t="s">
        <v>869</v>
      </c>
      <c r="K55" s="158">
        <v>1</v>
      </c>
      <c r="L55" s="155">
        <v>3.9E-2</v>
      </c>
      <c r="M55" s="76"/>
      <c r="N55" s="70"/>
      <c r="P55" s="1">
        <f t="shared" si="3"/>
        <v>0</v>
      </c>
      <c r="Q55" s="1">
        <v>0.9</v>
      </c>
      <c r="R55" s="30">
        <v>9.9499999999999506E-2</v>
      </c>
      <c r="S55" s="4">
        <f t="shared" si="4"/>
        <v>0.9994999999999995</v>
      </c>
    </row>
    <row r="56" spans="1:19" ht="15" x14ac:dyDescent="0.25">
      <c r="A56" s="7">
        <f t="shared" si="2"/>
        <v>51</v>
      </c>
      <c r="B56" s="29">
        <f>Trees!B55</f>
        <v>0</v>
      </c>
      <c r="C56" s="23">
        <f>Trees!C55</f>
        <v>0</v>
      </c>
      <c r="D56" s="11" t="s">
        <v>1014</v>
      </c>
      <c r="E56" s="11" t="s">
        <v>1015</v>
      </c>
      <c r="F56" s="12">
        <v>32</v>
      </c>
      <c r="G56" s="12" t="s">
        <v>562</v>
      </c>
      <c r="H56" s="13">
        <v>0</v>
      </c>
      <c r="I56" s="93" t="s">
        <v>1016</v>
      </c>
      <c r="J56" s="132" t="s">
        <v>266</v>
      </c>
      <c r="K56" s="157">
        <v>0</v>
      </c>
      <c r="L56" s="155">
        <v>0</v>
      </c>
      <c r="M56" s="76" t="s">
        <v>556</v>
      </c>
      <c r="N56" s="70" t="s">
        <v>546</v>
      </c>
      <c r="P56" s="1">
        <f t="shared" si="3"/>
        <v>0</v>
      </c>
      <c r="Q56" s="1">
        <v>0.9</v>
      </c>
      <c r="R56" s="30">
        <v>9.9489999999999496E-2</v>
      </c>
      <c r="S56" s="4">
        <f t="shared" si="4"/>
        <v>0.99948999999999955</v>
      </c>
    </row>
    <row r="57" spans="1:19" x14ac:dyDescent="0.2">
      <c r="A57" s="7">
        <f t="shared" si="2"/>
        <v>52</v>
      </c>
      <c r="B57" s="23">
        <f>Trees!B56</f>
        <v>0</v>
      </c>
      <c r="C57" s="23">
        <f>Trees!C56</f>
        <v>0</v>
      </c>
      <c r="D57" s="11" t="s">
        <v>847</v>
      </c>
      <c r="E57" s="11" t="s">
        <v>540</v>
      </c>
      <c r="F57" s="12">
        <v>32</v>
      </c>
      <c r="G57" s="12" t="s">
        <v>531</v>
      </c>
      <c r="H57" s="13">
        <v>0</v>
      </c>
      <c r="I57" s="59"/>
      <c r="J57" s="132" t="s">
        <v>266</v>
      </c>
      <c r="K57" s="157">
        <v>0</v>
      </c>
      <c r="L57" s="155">
        <v>0</v>
      </c>
      <c r="M57" s="76"/>
      <c r="N57" s="70"/>
      <c r="P57" s="1">
        <f t="shared" si="3"/>
        <v>0</v>
      </c>
      <c r="Q57" s="1">
        <v>0.9</v>
      </c>
      <c r="R57" s="30">
        <v>9.9479999999999499E-2</v>
      </c>
      <c r="S57" s="4">
        <f t="shared" si="4"/>
        <v>0.99947999999999948</v>
      </c>
    </row>
    <row r="58" spans="1:19" x14ac:dyDescent="0.2">
      <c r="A58" s="7">
        <f t="shared" si="2"/>
        <v>53</v>
      </c>
      <c r="B58" s="29">
        <f>Trees!B57</f>
        <v>0</v>
      </c>
      <c r="C58" s="23">
        <f>Trees!C57</f>
        <v>0</v>
      </c>
      <c r="D58" s="11" t="s">
        <v>848</v>
      </c>
      <c r="E58" s="11" t="s">
        <v>761</v>
      </c>
      <c r="F58" s="12">
        <v>32</v>
      </c>
      <c r="G58" s="12" t="s">
        <v>562</v>
      </c>
      <c r="H58" s="13">
        <v>0</v>
      </c>
      <c r="I58" s="59"/>
      <c r="J58" s="132" t="s">
        <v>266</v>
      </c>
      <c r="K58" s="157">
        <v>0</v>
      </c>
      <c r="L58" s="155">
        <v>0</v>
      </c>
      <c r="M58" s="76"/>
      <c r="N58" s="70"/>
      <c r="P58" s="1">
        <f t="shared" si="3"/>
        <v>0</v>
      </c>
      <c r="Q58" s="1">
        <v>0.9</v>
      </c>
      <c r="R58" s="30">
        <v>9.9469999999999503E-2</v>
      </c>
      <c r="S58" s="4">
        <f t="shared" si="4"/>
        <v>0.99946999999999953</v>
      </c>
    </row>
    <row r="59" spans="1:19" x14ac:dyDescent="0.2">
      <c r="A59" s="7">
        <f t="shared" si="2"/>
        <v>54</v>
      </c>
      <c r="B59" s="23">
        <f>Trees!B58</f>
        <v>0</v>
      </c>
      <c r="C59" s="23">
        <f>Trees!C58</f>
        <v>0</v>
      </c>
      <c r="D59" s="11" t="s">
        <v>849</v>
      </c>
      <c r="E59" s="11" t="s">
        <v>522</v>
      </c>
      <c r="F59" s="12">
        <v>32</v>
      </c>
      <c r="G59" s="12" t="s">
        <v>562</v>
      </c>
      <c r="H59" s="13">
        <v>0</v>
      </c>
      <c r="I59" s="59"/>
      <c r="J59" s="132" t="s">
        <v>266</v>
      </c>
      <c r="K59" s="157">
        <v>0</v>
      </c>
      <c r="L59" s="155">
        <v>0</v>
      </c>
      <c r="M59" s="76" t="s">
        <v>553</v>
      </c>
      <c r="N59" s="70" t="s">
        <v>546</v>
      </c>
      <c r="P59" s="1">
        <f t="shared" si="3"/>
        <v>0</v>
      </c>
      <c r="Q59" s="1">
        <v>0.9</v>
      </c>
      <c r="R59" s="30">
        <v>9.9459999999999493E-2</v>
      </c>
      <c r="S59" s="4">
        <f t="shared" si="4"/>
        <v>0.99945999999999957</v>
      </c>
    </row>
    <row r="60" spans="1:19" x14ac:dyDescent="0.2">
      <c r="A60" s="7">
        <f t="shared" si="2"/>
        <v>55</v>
      </c>
      <c r="B60" s="29">
        <f>Trees!B59</f>
        <v>0</v>
      </c>
      <c r="C60" s="23">
        <f>Trees!C59</f>
        <v>0</v>
      </c>
      <c r="D60" s="11" t="s">
        <v>1124</v>
      </c>
      <c r="E60" s="11" t="s">
        <v>1125</v>
      </c>
      <c r="F60" s="12">
        <v>32</v>
      </c>
      <c r="G60" s="12" t="s">
        <v>562</v>
      </c>
      <c r="H60" s="13">
        <v>0</v>
      </c>
      <c r="I60" s="59"/>
      <c r="J60" s="132" t="s">
        <v>266</v>
      </c>
      <c r="K60" s="157">
        <v>0</v>
      </c>
      <c r="L60" s="155">
        <v>0</v>
      </c>
      <c r="M60" s="76"/>
      <c r="N60" s="70"/>
      <c r="P60" s="1">
        <f t="shared" si="3"/>
        <v>0</v>
      </c>
      <c r="Q60" s="1">
        <v>0.9</v>
      </c>
      <c r="R60" s="30">
        <v>9.9449999999999497E-2</v>
      </c>
      <c r="S60" s="4">
        <f t="shared" si="4"/>
        <v>0.99944999999999951</v>
      </c>
    </row>
    <row r="61" spans="1:19" x14ac:dyDescent="0.2">
      <c r="A61" s="7">
        <f t="shared" si="2"/>
        <v>56</v>
      </c>
      <c r="B61" s="23">
        <f>Trees!B60</f>
        <v>0</v>
      </c>
      <c r="C61" s="23">
        <f>Trees!C60</f>
        <v>0</v>
      </c>
      <c r="D61" s="11" t="s">
        <v>1126</v>
      </c>
      <c r="E61" s="11" t="s">
        <v>1127</v>
      </c>
      <c r="F61" s="12">
        <v>32</v>
      </c>
      <c r="G61" s="12" t="s">
        <v>562</v>
      </c>
      <c r="H61" s="13">
        <v>0</v>
      </c>
      <c r="I61" s="59" t="s">
        <v>1426</v>
      </c>
      <c r="J61" s="132" t="s">
        <v>266</v>
      </c>
      <c r="K61" s="157">
        <v>0</v>
      </c>
      <c r="L61" s="155">
        <v>0</v>
      </c>
      <c r="M61" s="76"/>
      <c r="N61" s="70"/>
      <c r="P61" s="1">
        <f t="shared" si="3"/>
        <v>0</v>
      </c>
      <c r="Q61" s="1">
        <v>0.9</v>
      </c>
      <c r="R61" s="30">
        <v>9.9439999999999404E-2</v>
      </c>
      <c r="S61" s="4">
        <f t="shared" si="4"/>
        <v>0.99943999999999944</v>
      </c>
    </row>
    <row r="62" spans="1:19" x14ac:dyDescent="0.2">
      <c r="A62" s="7">
        <f t="shared" si="2"/>
        <v>57</v>
      </c>
      <c r="B62" s="29">
        <f>Trees!B61</f>
        <v>0</v>
      </c>
      <c r="C62" s="23">
        <f>Trees!C61</f>
        <v>0</v>
      </c>
      <c r="D62" s="11" t="s">
        <v>1249</v>
      </c>
      <c r="E62" s="11" t="s">
        <v>1250</v>
      </c>
      <c r="F62" s="12">
        <v>32</v>
      </c>
      <c r="G62" s="12" t="s">
        <v>562</v>
      </c>
      <c r="H62" s="13">
        <v>0</v>
      </c>
      <c r="I62" s="59"/>
      <c r="J62" s="132" t="s">
        <v>266</v>
      </c>
      <c r="K62" s="157">
        <v>0</v>
      </c>
      <c r="L62" s="155">
        <v>0</v>
      </c>
      <c r="M62" s="76"/>
      <c r="N62" s="70"/>
      <c r="P62" s="1">
        <f t="shared" si="3"/>
        <v>0</v>
      </c>
      <c r="Q62" s="1">
        <v>0.9</v>
      </c>
      <c r="R62" s="30">
        <v>9.9429999999999394E-2</v>
      </c>
      <c r="S62" s="4">
        <f t="shared" si="4"/>
        <v>0.99942999999999937</v>
      </c>
    </row>
    <row r="63" spans="1:19" x14ac:dyDescent="0.2">
      <c r="A63" s="7">
        <f t="shared" si="2"/>
        <v>58</v>
      </c>
      <c r="B63" s="23">
        <f>Trees!B62</f>
        <v>0</v>
      </c>
      <c r="C63" s="23">
        <f>Trees!C62</f>
        <v>0</v>
      </c>
      <c r="D63" s="11" t="s">
        <v>850</v>
      </c>
      <c r="E63" s="11" t="s">
        <v>882</v>
      </c>
      <c r="F63" s="12">
        <v>32</v>
      </c>
      <c r="G63" s="12" t="s">
        <v>531</v>
      </c>
      <c r="H63" s="13">
        <v>0</v>
      </c>
      <c r="I63" s="59"/>
      <c r="J63" s="132" t="s">
        <v>266</v>
      </c>
      <c r="K63" s="157">
        <v>0</v>
      </c>
      <c r="L63" s="155">
        <v>0</v>
      </c>
      <c r="M63" s="76"/>
      <c r="N63" s="70"/>
      <c r="P63" s="1">
        <f t="shared" si="3"/>
        <v>0</v>
      </c>
      <c r="Q63" s="1">
        <v>0.9</v>
      </c>
      <c r="R63" s="30">
        <v>9.9419999999999398E-2</v>
      </c>
      <c r="S63" s="4">
        <f t="shared" si="4"/>
        <v>0.99941999999999942</v>
      </c>
    </row>
    <row r="64" spans="1:19" x14ac:dyDescent="0.2">
      <c r="A64" s="7">
        <f t="shared" si="2"/>
        <v>59</v>
      </c>
      <c r="B64" s="29">
        <f>Trees!B63</f>
        <v>0</v>
      </c>
      <c r="C64" s="23">
        <f>Trees!C63</f>
        <v>0</v>
      </c>
      <c r="D64" s="11" t="s">
        <v>851</v>
      </c>
      <c r="E64" s="11" t="s">
        <v>523</v>
      </c>
      <c r="F64" s="12">
        <v>32</v>
      </c>
      <c r="G64" s="12" t="s">
        <v>531</v>
      </c>
      <c r="H64" s="13">
        <v>0</v>
      </c>
      <c r="I64" s="182" t="s">
        <v>1412</v>
      </c>
      <c r="J64" s="132" t="s">
        <v>269</v>
      </c>
      <c r="K64" s="157">
        <v>0</v>
      </c>
      <c r="L64" s="155">
        <v>0</v>
      </c>
      <c r="M64" s="76"/>
      <c r="N64" s="70"/>
      <c r="P64" s="1">
        <f t="shared" si="3"/>
        <v>0</v>
      </c>
      <c r="Q64" s="1">
        <v>0.9</v>
      </c>
      <c r="R64" s="30">
        <v>9.9409999999999402E-2</v>
      </c>
      <c r="S64" s="4">
        <f t="shared" si="4"/>
        <v>0.99940999999999947</v>
      </c>
    </row>
    <row r="65" spans="1:19" x14ac:dyDescent="0.2">
      <c r="A65" s="7">
        <f t="shared" si="2"/>
        <v>60</v>
      </c>
      <c r="B65" s="23">
        <f>Trees!B64</f>
        <v>0</v>
      </c>
      <c r="C65" s="23">
        <f>Trees!C64</f>
        <v>0</v>
      </c>
      <c r="D65" s="11" t="s">
        <v>1128</v>
      </c>
      <c r="E65" s="11" t="s">
        <v>1129</v>
      </c>
      <c r="F65" s="12">
        <v>32</v>
      </c>
      <c r="G65" s="12" t="s">
        <v>562</v>
      </c>
      <c r="H65" s="13">
        <v>0</v>
      </c>
      <c r="I65" s="59"/>
      <c r="J65" s="132" t="s">
        <v>266</v>
      </c>
      <c r="K65" s="157">
        <v>0</v>
      </c>
      <c r="L65" s="155">
        <v>0</v>
      </c>
      <c r="M65" s="76" t="s">
        <v>548</v>
      </c>
      <c r="N65" s="70" t="s">
        <v>557</v>
      </c>
      <c r="P65" s="1">
        <f t="shared" si="3"/>
        <v>0</v>
      </c>
      <c r="Q65" s="1">
        <v>0.9</v>
      </c>
      <c r="R65" s="30">
        <v>9.9399999999999405E-2</v>
      </c>
      <c r="S65" s="4">
        <f t="shared" si="4"/>
        <v>0.9993999999999994</v>
      </c>
    </row>
    <row r="66" spans="1:19" x14ac:dyDescent="0.2">
      <c r="A66" s="7">
        <f t="shared" si="2"/>
        <v>61</v>
      </c>
      <c r="B66" s="29">
        <f>Trees!B65</f>
        <v>0</v>
      </c>
      <c r="C66" s="23">
        <f>Trees!C65</f>
        <v>0</v>
      </c>
      <c r="D66" s="11" t="s">
        <v>852</v>
      </c>
      <c r="E66" s="11" t="s">
        <v>569</v>
      </c>
      <c r="F66" s="12">
        <v>32</v>
      </c>
      <c r="G66" s="12" t="s">
        <v>563</v>
      </c>
      <c r="H66" s="13">
        <v>0</v>
      </c>
      <c r="I66" s="59"/>
      <c r="J66" s="132" t="s">
        <v>267</v>
      </c>
      <c r="K66" s="157">
        <v>0</v>
      </c>
      <c r="L66" s="155">
        <v>0</v>
      </c>
      <c r="M66" s="76"/>
      <c r="N66" s="70"/>
      <c r="P66" s="1">
        <f t="shared" si="3"/>
        <v>0</v>
      </c>
      <c r="Q66" s="1">
        <v>0.9</v>
      </c>
      <c r="R66" s="30">
        <v>9.9389999999999395E-2</v>
      </c>
      <c r="S66" s="4">
        <f t="shared" si="4"/>
        <v>0.99938999999999945</v>
      </c>
    </row>
    <row r="67" spans="1:19" x14ac:dyDescent="0.2">
      <c r="A67" s="7">
        <f t="shared" si="2"/>
        <v>62</v>
      </c>
      <c r="B67" s="23">
        <f>Trees!B66</f>
        <v>0</v>
      </c>
      <c r="C67" s="23">
        <f>Trees!C66</f>
        <v>0</v>
      </c>
      <c r="D67" s="11" t="s">
        <v>853</v>
      </c>
      <c r="E67" s="11" t="s">
        <v>524</v>
      </c>
      <c r="F67" s="12">
        <v>32</v>
      </c>
      <c r="G67" s="12" t="s">
        <v>531</v>
      </c>
      <c r="H67" s="13">
        <v>0</v>
      </c>
      <c r="I67" s="182" t="s">
        <v>1412</v>
      </c>
      <c r="J67" s="132" t="s">
        <v>269</v>
      </c>
      <c r="K67" s="157">
        <v>0</v>
      </c>
      <c r="L67" s="155">
        <v>0</v>
      </c>
      <c r="M67" s="76"/>
      <c r="N67" s="70"/>
      <c r="P67" s="1">
        <f t="shared" si="3"/>
        <v>0</v>
      </c>
      <c r="Q67" s="1">
        <v>0.9</v>
      </c>
      <c r="R67" s="30">
        <v>9.9379999999999399E-2</v>
      </c>
      <c r="S67" s="4">
        <f t="shared" si="4"/>
        <v>0.99937999999999938</v>
      </c>
    </row>
    <row r="68" spans="1:19" x14ac:dyDescent="0.2">
      <c r="A68" s="7">
        <f t="shared" si="2"/>
        <v>63</v>
      </c>
      <c r="B68" s="29">
        <f>Trees!B67</f>
        <v>0</v>
      </c>
      <c r="C68" s="23">
        <f>Trees!C67</f>
        <v>0</v>
      </c>
      <c r="D68" s="11" t="s">
        <v>854</v>
      </c>
      <c r="E68" s="11" t="s">
        <v>543</v>
      </c>
      <c r="F68" s="12">
        <v>32</v>
      </c>
      <c r="G68" s="12" t="s">
        <v>531</v>
      </c>
      <c r="H68" s="13">
        <v>0</v>
      </c>
      <c r="I68" s="59"/>
      <c r="J68" s="132">
        <v>2</v>
      </c>
      <c r="K68" s="157">
        <v>0</v>
      </c>
      <c r="L68" s="155">
        <v>0</v>
      </c>
      <c r="M68" s="76" t="s">
        <v>552</v>
      </c>
      <c r="N68" s="70" t="s">
        <v>552</v>
      </c>
      <c r="P68" s="1">
        <f t="shared" si="3"/>
        <v>0</v>
      </c>
      <c r="Q68" s="1">
        <v>0.9</v>
      </c>
      <c r="R68" s="30">
        <v>9.9369999999999403E-2</v>
      </c>
      <c r="S68" s="4">
        <f t="shared" si="4"/>
        <v>0.99936999999999943</v>
      </c>
    </row>
    <row r="69" spans="1:19" x14ac:dyDescent="0.2">
      <c r="A69" s="7">
        <f t="shared" si="2"/>
        <v>64</v>
      </c>
      <c r="B69" s="23">
        <f>Trees!B68</f>
        <v>0</v>
      </c>
      <c r="C69" s="23">
        <f>Trees!C68</f>
        <v>0</v>
      </c>
      <c r="D69" s="11" t="s">
        <v>1292</v>
      </c>
      <c r="E69" s="11" t="s">
        <v>1293</v>
      </c>
      <c r="F69" s="12">
        <v>32</v>
      </c>
      <c r="G69" s="12" t="s">
        <v>562</v>
      </c>
      <c r="H69" s="13">
        <v>0</v>
      </c>
      <c r="I69" s="59"/>
      <c r="J69" s="132" t="s">
        <v>266</v>
      </c>
      <c r="K69" s="157">
        <v>0</v>
      </c>
      <c r="L69" s="155">
        <v>0</v>
      </c>
      <c r="M69" s="76"/>
      <c r="N69" s="70"/>
      <c r="P69" s="1">
        <f t="shared" si="3"/>
        <v>0</v>
      </c>
      <c r="Q69" s="1">
        <v>0.9</v>
      </c>
      <c r="R69" s="30">
        <v>9.9359999999999393E-2</v>
      </c>
      <c r="S69" s="4">
        <f t="shared" si="4"/>
        <v>0.99935999999999936</v>
      </c>
    </row>
    <row r="70" spans="1:19" x14ac:dyDescent="0.2">
      <c r="A70" s="7">
        <f t="shared" si="2"/>
        <v>65</v>
      </c>
      <c r="B70" s="29">
        <f>Trees!B69</f>
        <v>0</v>
      </c>
      <c r="C70" s="23">
        <f>Trees!C69</f>
        <v>0</v>
      </c>
      <c r="D70" s="11" t="s">
        <v>1130</v>
      </c>
      <c r="E70" s="11" t="s">
        <v>1131</v>
      </c>
      <c r="F70" s="12">
        <v>32</v>
      </c>
      <c r="G70" s="12" t="s">
        <v>562</v>
      </c>
      <c r="H70" s="13">
        <v>0</v>
      </c>
      <c r="I70" s="59"/>
      <c r="J70" s="132" t="s">
        <v>266</v>
      </c>
      <c r="K70" s="157">
        <v>0</v>
      </c>
      <c r="L70" s="155">
        <v>0</v>
      </c>
      <c r="M70" s="76" t="s">
        <v>555</v>
      </c>
      <c r="N70" s="70" t="s">
        <v>555</v>
      </c>
      <c r="P70" s="1">
        <f t="shared" si="3"/>
        <v>0</v>
      </c>
      <c r="Q70" s="1">
        <v>0.9</v>
      </c>
      <c r="R70" s="30">
        <v>9.9349999999999397E-2</v>
      </c>
      <c r="S70" s="4">
        <f t="shared" si="4"/>
        <v>0.99934999999999941</v>
      </c>
    </row>
    <row r="71" spans="1:19" x14ac:dyDescent="0.2">
      <c r="A71" s="7">
        <f t="shared" ref="A71:A80" si="5">RANK(S71,S$5:S$631,0)</f>
        <v>66</v>
      </c>
      <c r="B71" s="23">
        <f>Trees!B70</f>
        <v>0</v>
      </c>
      <c r="C71" s="23">
        <f>Trees!C70</f>
        <v>0</v>
      </c>
      <c r="D71" s="11" t="s">
        <v>1422</v>
      </c>
      <c r="E71" s="11" t="s">
        <v>1252</v>
      </c>
      <c r="F71" s="12">
        <v>32</v>
      </c>
      <c r="G71" s="12" t="s">
        <v>562</v>
      </c>
      <c r="H71" s="13">
        <v>0</v>
      </c>
      <c r="I71" s="59"/>
      <c r="J71" s="132" t="s">
        <v>266</v>
      </c>
      <c r="K71" s="157">
        <v>0</v>
      </c>
      <c r="L71" s="155">
        <v>0</v>
      </c>
      <c r="M71" s="76"/>
      <c r="N71" s="70"/>
      <c r="P71" s="1">
        <f t="shared" si="3"/>
        <v>0</v>
      </c>
      <c r="Q71" s="1">
        <v>0.9</v>
      </c>
      <c r="R71" s="30">
        <v>9.9339999999999304E-2</v>
      </c>
      <c r="S71" s="4">
        <f t="shared" si="4"/>
        <v>0.99933999999999934</v>
      </c>
    </row>
    <row r="72" spans="1:19" x14ac:dyDescent="0.2">
      <c r="A72" s="7">
        <f t="shared" si="5"/>
        <v>67</v>
      </c>
      <c r="B72" s="29">
        <f>Trees!B71</f>
        <v>0</v>
      </c>
      <c r="C72" s="23">
        <f>Trees!C71</f>
        <v>0</v>
      </c>
      <c r="D72" s="11" t="s">
        <v>855</v>
      </c>
      <c r="E72" s="11" t="s">
        <v>525</v>
      </c>
      <c r="F72" s="12">
        <v>32</v>
      </c>
      <c r="G72" s="12" t="s">
        <v>562</v>
      </c>
      <c r="H72" s="13">
        <v>0</v>
      </c>
      <c r="I72" s="59"/>
      <c r="J72" s="132" t="s">
        <v>266</v>
      </c>
      <c r="K72" s="157">
        <v>0</v>
      </c>
      <c r="L72" s="155">
        <v>0</v>
      </c>
      <c r="M72" s="76"/>
      <c r="N72" s="70"/>
      <c r="P72" s="1">
        <f t="shared" si="3"/>
        <v>0</v>
      </c>
      <c r="Q72" s="1">
        <v>0.9</v>
      </c>
      <c r="R72" s="30">
        <v>9.9329999999999294E-2</v>
      </c>
      <c r="S72" s="4">
        <f t="shared" si="4"/>
        <v>0.99932999999999927</v>
      </c>
    </row>
    <row r="73" spans="1:19" x14ac:dyDescent="0.2">
      <c r="A73" s="7">
        <f t="shared" si="5"/>
        <v>68</v>
      </c>
      <c r="B73" s="23">
        <f>Trees!B72</f>
        <v>0</v>
      </c>
      <c r="C73" s="23">
        <f>Trees!C72</f>
        <v>0</v>
      </c>
      <c r="D73" s="11" t="s">
        <v>856</v>
      </c>
      <c r="E73" s="11" t="s">
        <v>526</v>
      </c>
      <c r="F73" s="12">
        <v>32</v>
      </c>
      <c r="G73" s="12" t="s">
        <v>531</v>
      </c>
      <c r="H73" s="13">
        <v>0</v>
      </c>
      <c r="I73" s="59"/>
      <c r="J73" s="132" t="s">
        <v>266</v>
      </c>
      <c r="K73" s="157">
        <v>0</v>
      </c>
      <c r="L73" s="155">
        <v>0</v>
      </c>
      <c r="M73" s="76"/>
      <c r="N73" s="70"/>
      <c r="P73" s="1">
        <f t="shared" si="3"/>
        <v>0</v>
      </c>
      <c r="Q73" s="1">
        <v>0.9</v>
      </c>
      <c r="R73" s="30">
        <v>9.9319999999999298E-2</v>
      </c>
      <c r="S73" s="4">
        <f t="shared" si="4"/>
        <v>0.99931999999999932</v>
      </c>
    </row>
    <row r="74" spans="1:19" x14ac:dyDescent="0.2">
      <c r="A74" s="7">
        <f t="shared" si="5"/>
        <v>69</v>
      </c>
      <c r="B74" s="29">
        <f>Trees!B73</f>
        <v>0</v>
      </c>
      <c r="C74" s="23">
        <f>Trees!C73</f>
        <v>0</v>
      </c>
      <c r="D74" s="11" t="s">
        <v>1294</v>
      </c>
      <c r="E74" s="11" t="s">
        <v>527</v>
      </c>
      <c r="F74" s="12">
        <v>32</v>
      </c>
      <c r="G74" s="12" t="s">
        <v>531</v>
      </c>
      <c r="H74" s="13">
        <v>0</v>
      </c>
      <c r="I74" s="59"/>
      <c r="J74" s="132" t="s">
        <v>870</v>
      </c>
      <c r="K74" s="157">
        <v>0</v>
      </c>
      <c r="L74" s="155">
        <v>0</v>
      </c>
      <c r="M74" s="76" t="s">
        <v>554</v>
      </c>
      <c r="N74" s="70" t="s">
        <v>554</v>
      </c>
      <c r="P74" s="1">
        <f t="shared" si="3"/>
        <v>0</v>
      </c>
      <c r="Q74" s="1">
        <v>0.9</v>
      </c>
      <c r="R74" s="30">
        <v>9.9309999999999302E-2</v>
      </c>
      <c r="S74" s="4">
        <f t="shared" si="4"/>
        <v>0.99930999999999937</v>
      </c>
    </row>
    <row r="75" spans="1:19" x14ac:dyDescent="0.2">
      <c r="A75" s="7">
        <f t="shared" si="5"/>
        <v>70</v>
      </c>
      <c r="B75" s="23">
        <f>Trees!B74</f>
        <v>0</v>
      </c>
      <c r="C75" s="23">
        <f>Trees!C74</f>
        <v>0</v>
      </c>
      <c r="D75" s="11" t="s">
        <v>1257</v>
      </c>
      <c r="E75" s="11" t="s">
        <v>1258</v>
      </c>
      <c r="F75" s="12">
        <v>32</v>
      </c>
      <c r="G75" s="12" t="s">
        <v>562</v>
      </c>
      <c r="H75" s="13">
        <v>0</v>
      </c>
      <c r="I75" s="59"/>
      <c r="J75" s="132" t="s">
        <v>269</v>
      </c>
      <c r="K75" s="157">
        <v>0</v>
      </c>
      <c r="L75" s="155">
        <v>0</v>
      </c>
      <c r="M75" s="76"/>
      <c r="N75" s="70"/>
      <c r="P75" s="1">
        <f t="shared" ref="P75:P80" si="6">IF(C75=0,0,1)</f>
        <v>0</v>
      </c>
      <c r="Q75" s="1">
        <v>0.9</v>
      </c>
      <c r="R75" s="30">
        <v>9.9299999999999305E-2</v>
      </c>
      <c r="S75" s="4">
        <f t="shared" si="4"/>
        <v>0.9992999999999993</v>
      </c>
    </row>
    <row r="76" spans="1:19" x14ac:dyDescent="0.2">
      <c r="A76" s="7">
        <f t="shared" si="5"/>
        <v>71</v>
      </c>
      <c r="B76" s="29">
        <f>Trees!B75</f>
        <v>0</v>
      </c>
      <c r="C76" s="23">
        <f>Trees!C75</f>
        <v>0</v>
      </c>
      <c r="D76" s="11" t="s">
        <v>1255</v>
      </c>
      <c r="E76" s="11" t="s">
        <v>1256</v>
      </c>
      <c r="F76" s="12">
        <v>32</v>
      </c>
      <c r="G76" s="12" t="s">
        <v>562</v>
      </c>
      <c r="H76" s="13">
        <v>0</v>
      </c>
      <c r="I76" s="59"/>
      <c r="J76" s="132" t="s">
        <v>269</v>
      </c>
      <c r="K76" s="157">
        <v>0</v>
      </c>
      <c r="L76" s="155">
        <v>0</v>
      </c>
      <c r="M76" s="76"/>
      <c r="N76" s="70"/>
      <c r="P76" s="1">
        <f t="shared" si="6"/>
        <v>0</v>
      </c>
      <c r="Q76" s="1">
        <v>0.9</v>
      </c>
      <c r="R76" s="30">
        <v>9.9289999999999295E-2</v>
      </c>
      <c r="S76" s="4">
        <f t="shared" ref="S76:S139" si="7">SUM(Q76+R76+P76)</f>
        <v>0.99928999999999935</v>
      </c>
    </row>
    <row r="77" spans="1:19" x14ac:dyDescent="0.2">
      <c r="A77" s="7">
        <f t="shared" si="5"/>
        <v>72</v>
      </c>
      <c r="B77" s="23">
        <f>Trees!B76</f>
        <v>0</v>
      </c>
      <c r="C77" s="23">
        <f>Trees!C76</f>
        <v>0</v>
      </c>
      <c r="D77" s="11" t="s">
        <v>1259</v>
      </c>
      <c r="E77" s="11" t="s">
        <v>1260</v>
      </c>
      <c r="F77" s="12">
        <v>32</v>
      </c>
      <c r="G77" s="12" t="s">
        <v>562</v>
      </c>
      <c r="H77" s="13">
        <v>0</v>
      </c>
      <c r="I77" s="59"/>
      <c r="J77" s="132" t="s">
        <v>269</v>
      </c>
      <c r="K77" s="157">
        <v>0</v>
      </c>
      <c r="L77" s="155">
        <v>0</v>
      </c>
      <c r="M77" s="76"/>
      <c r="N77" s="70"/>
      <c r="P77" s="1">
        <f t="shared" si="6"/>
        <v>0</v>
      </c>
      <c r="Q77" s="1">
        <v>0.9</v>
      </c>
      <c r="R77" s="30">
        <v>9.9279999999999299E-2</v>
      </c>
      <c r="S77" s="4">
        <f t="shared" si="7"/>
        <v>0.99927999999999928</v>
      </c>
    </row>
    <row r="78" spans="1:19" x14ac:dyDescent="0.2">
      <c r="A78" s="7">
        <f t="shared" si="5"/>
        <v>73</v>
      </c>
      <c r="B78" s="29">
        <f>Trees!B77</f>
        <v>0</v>
      </c>
      <c r="C78" s="23">
        <f>Trees!C77</f>
        <v>0</v>
      </c>
      <c r="D78" s="11" t="s">
        <v>1132</v>
      </c>
      <c r="E78" s="11" t="s">
        <v>1133</v>
      </c>
      <c r="F78" s="12">
        <v>32</v>
      </c>
      <c r="G78" s="12" t="s">
        <v>562</v>
      </c>
      <c r="H78" s="13">
        <v>0</v>
      </c>
      <c r="I78" s="59"/>
      <c r="J78" s="132" t="s">
        <v>269</v>
      </c>
      <c r="K78" s="157">
        <v>0</v>
      </c>
      <c r="L78" s="155">
        <v>0</v>
      </c>
      <c r="M78" s="76" t="s">
        <v>555</v>
      </c>
      <c r="N78" s="70" t="s">
        <v>553</v>
      </c>
      <c r="P78" s="1">
        <f t="shared" si="6"/>
        <v>0</v>
      </c>
      <c r="Q78" s="1">
        <v>0.9</v>
      </c>
      <c r="R78" s="30">
        <v>9.9269999999999303E-2</v>
      </c>
      <c r="S78" s="4">
        <f t="shared" si="7"/>
        <v>0.99926999999999933</v>
      </c>
    </row>
    <row r="79" spans="1:19" s="108" customFormat="1" ht="14.25" customHeight="1" x14ac:dyDescent="0.25">
      <c r="A79" s="7">
        <f t="shared" si="5"/>
        <v>74</v>
      </c>
      <c r="B79" s="23">
        <f>Trees!B78</f>
        <v>0</v>
      </c>
      <c r="C79" s="23">
        <f>Trees!C78</f>
        <v>0</v>
      </c>
      <c r="D79" s="11" t="s">
        <v>969</v>
      </c>
      <c r="E79" s="11" t="s">
        <v>970</v>
      </c>
      <c r="F79" s="12">
        <v>32</v>
      </c>
      <c r="G79" s="12" t="s">
        <v>531</v>
      </c>
      <c r="H79" s="13">
        <v>0</v>
      </c>
      <c r="I79" s="93" t="s">
        <v>964</v>
      </c>
      <c r="J79" s="132" t="s">
        <v>270</v>
      </c>
      <c r="K79" s="158">
        <v>0</v>
      </c>
      <c r="L79" s="156">
        <v>0</v>
      </c>
      <c r="M79" s="76"/>
      <c r="N79" s="70"/>
      <c r="O79" s="1"/>
      <c r="P79" s="1">
        <f t="shared" si="6"/>
        <v>0</v>
      </c>
      <c r="Q79" s="1">
        <v>0.9</v>
      </c>
      <c r="R79" s="30">
        <v>9.9259999999999293E-2</v>
      </c>
      <c r="S79" s="4">
        <f t="shared" si="7"/>
        <v>0.99925999999999937</v>
      </c>
    </row>
    <row r="80" spans="1:19" x14ac:dyDescent="0.2">
      <c r="A80" s="7">
        <f t="shared" si="5"/>
        <v>75</v>
      </c>
      <c r="B80" s="29">
        <f>Trees!B79</f>
        <v>0</v>
      </c>
      <c r="C80" s="23">
        <f>Trees!C79</f>
        <v>0</v>
      </c>
      <c r="D80" s="11" t="s">
        <v>1253</v>
      </c>
      <c r="E80" s="11" t="s">
        <v>1254</v>
      </c>
      <c r="F80" s="12">
        <v>32</v>
      </c>
      <c r="G80" s="12" t="s">
        <v>562</v>
      </c>
      <c r="H80" s="13">
        <v>0</v>
      </c>
      <c r="I80" s="59"/>
      <c r="J80" s="132" t="s">
        <v>269</v>
      </c>
      <c r="K80" s="157">
        <v>0</v>
      </c>
      <c r="L80" s="155">
        <v>0</v>
      </c>
      <c r="M80" s="76"/>
      <c r="N80" s="70"/>
      <c r="P80" s="1">
        <f t="shared" si="6"/>
        <v>0</v>
      </c>
      <c r="Q80" s="1">
        <v>0.9</v>
      </c>
      <c r="R80" s="30">
        <v>9.9249999999999297E-2</v>
      </c>
      <c r="S80" s="4">
        <f t="shared" si="7"/>
        <v>0.99924999999999931</v>
      </c>
    </row>
    <row r="81" spans="1:19" ht="20.25" customHeight="1" x14ac:dyDescent="0.2">
      <c r="A81" s="7"/>
      <c r="B81" s="223" t="s">
        <v>570</v>
      </c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165"/>
      <c r="N81" s="165"/>
      <c r="S81" s="4"/>
    </row>
    <row r="82" spans="1:19" x14ac:dyDescent="0.2">
      <c r="A82" s="7">
        <f t="shared" ref="A82:A145" si="8">RANK(S82,S$5:S$631,0)</f>
        <v>76</v>
      </c>
      <c r="B82" s="29">
        <f>Shrubs!B4</f>
        <v>0</v>
      </c>
      <c r="C82" s="29">
        <f>Shrubs!C4</f>
        <v>0</v>
      </c>
      <c r="D82" s="80" t="s">
        <v>571</v>
      </c>
      <c r="E82" s="80" t="s">
        <v>883</v>
      </c>
      <c r="F82" s="81">
        <v>100</v>
      </c>
      <c r="G82" s="81" t="s">
        <v>531</v>
      </c>
      <c r="H82" s="82">
        <v>0</v>
      </c>
      <c r="I82" s="80"/>
      <c r="J82" s="120" t="s">
        <v>270</v>
      </c>
      <c r="K82" s="139">
        <v>1</v>
      </c>
      <c r="L82" s="137">
        <v>1.9400000000000001E-2</v>
      </c>
      <c r="P82" s="1">
        <f t="shared" ref="P82:P145" si="9">IF(C82=0,0,1)</f>
        <v>0</v>
      </c>
      <c r="Q82" s="1">
        <v>0.8</v>
      </c>
      <c r="R82" s="30">
        <v>9.9229999999999194E-2</v>
      </c>
      <c r="S82" s="4">
        <f t="shared" si="7"/>
        <v>0.8992299999999992</v>
      </c>
    </row>
    <row r="83" spans="1:19" x14ac:dyDescent="0.2">
      <c r="A83" s="7">
        <f t="shared" si="8"/>
        <v>77</v>
      </c>
      <c r="B83" s="29">
        <f>Shrubs!B5</f>
        <v>0</v>
      </c>
      <c r="C83" s="29">
        <f>Shrubs!C5</f>
        <v>0</v>
      </c>
      <c r="D83" s="80" t="s">
        <v>572</v>
      </c>
      <c r="E83" s="80" t="s">
        <v>573</v>
      </c>
      <c r="F83" s="81">
        <v>150</v>
      </c>
      <c r="G83" s="81" t="s">
        <v>531</v>
      </c>
      <c r="H83" s="82">
        <v>0</v>
      </c>
      <c r="I83" s="80"/>
      <c r="J83" s="120" t="s">
        <v>270</v>
      </c>
      <c r="K83" s="139">
        <v>1</v>
      </c>
      <c r="L83" s="137">
        <v>1.9400000000000001E-2</v>
      </c>
      <c r="P83" s="1">
        <f t="shared" si="9"/>
        <v>0</v>
      </c>
      <c r="Q83" s="1">
        <v>0.8</v>
      </c>
      <c r="R83" s="30">
        <v>9.9219999999999198E-2</v>
      </c>
      <c r="S83" s="4">
        <f t="shared" si="7"/>
        <v>0.89921999999999924</v>
      </c>
    </row>
    <row r="84" spans="1:19" x14ac:dyDescent="0.2">
      <c r="A84" s="7">
        <f t="shared" si="8"/>
        <v>78</v>
      </c>
      <c r="B84" s="29">
        <f>Shrubs!B6</f>
        <v>0</v>
      </c>
      <c r="C84" s="29">
        <f>Shrubs!C6</f>
        <v>0</v>
      </c>
      <c r="D84" s="80" t="s">
        <v>574</v>
      </c>
      <c r="E84" s="80" t="s">
        <v>575</v>
      </c>
      <c r="F84" s="81">
        <v>100</v>
      </c>
      <c r="G84" s="81" t="s">
        <v>531</v>
      </c>
      <c r="H84" s="82">
        <v>0</v>
      </c>
      <c r="I84" s="80"/>
      <c r="J84" s="120" t="s">
        <v>270</v>
      </c>
      <c r="K84" s="139">
        <v>1</v>
      </c>
      <c r="L84" s="137">
        <v>1.9400000000000001E-2</v>
      </c>
      <c r="P84" s="1">
        <f t="shared" si="9"/>
        <v>0</v>
      </c>
      <c r="Q84" s="1">
        <v>0.8</v>
      </c>
      <c r="R84" s="30">
        <v>9.9209999999999202E-2</v>
      </c>
      <c r="S84" s="4">
        <f t="shared" si="7"/>
        <v>0.89920999999999929</v>
      </c>
    </row>
    <row r="85" spans="1:19" x14ac:dyDescent="0.2">
      <c r="A85" s="7">
        <f t="shared" si="8"/>
        <v>79</v>
      </c>
      <c r="B85" s="29">
        <f>Shrubs!B7</f>
        <v>0</v>
      </c>
      <c r="C85" s="29">
        <f>Shrubs!C7</f>
        <v>0</v>
      </c>
      <c r="D85" s="80" t="s">
        <v>576</v>
      </c>
      <c r="E85" s="80" t="s">
        <v>577</v>
      </c>
      <c r="F85" s="81">
        <v>64</v>
      </c>
      <c r="G85" s="81" t="s">
        <v>531</v>
      </c>
      <c r="H85" s="82">
        <v>0</v>
      </c>
      <c r="I85" s="80"/>
      <c r="J85" s="120" t="s">
        <v>270</v>
      </c>
      <c r="K85" s="139">
        <v>1</v>
      </c>
      <c r="L85" s="137">
        <v>1.9400000000000001E-2</v>
      </c>
      <c r="P85" s="1">
        <f t="shared" si="9"/>
        <v>0</v>
      </c>
      <c r="Q85" s="1">
        <v>0.8</v>
      </c>
      <c r="R85" s="30">
        <v>9.9199999999999205E-2</v>
      </c>
      <c r="S85" s="4">
        <f t="shared" si="7"/>
        <v>0.89919999999999922</v>
      </c>
    </row>
    <row r="86" spans="1:19" x14ac:dyDescent="0.2">
      <c r="A86" s="7">
        <f t="shared" si="8"/>
        <v>80</v>
      </c>
      <c r="B86" s="29">
        <f>Shrubs!B8</f>
        <v>0</v>
      </c>
      <c r="C86" s="29">
        <f>Shrubs!C8</f>
        <v>0</v>
      </c>
      <c r="D86" s="80" t="s">
        <v>578</v>
      </c>
      <c r="E86" s="80" t="s">
        <v>579</v>
      </c>
      <c r="F86" s="81">
        <v>64</v>
      </c>
      <c r="G86" s="81" t="s">
        <v>531</v>
      </c>
      <c r="H86" s="82">
        <v>0</v>
      </c>
      <c r="I86" s="80"/>
      <c r="J86" s="120" t="s">
        <v>270</v>
      </c>
      <c r="K86" s="139">
        <v>1</v>
      </c>
      <c r="L86" s="137">
        <v>1.9400000000000001E-2</v>
      </c>
      <c r="P86" s="1">
        <f t="shared" si="9"/>
        <v>0</v>
      </c>
      <c r="Q86" s="1">
        <v>0.8</v>
      </c>
      <c r="R86" s="30">
        <v>9.9189999999999195E-2</v>
      </c>
      <c r="S86" s="4">
        <f t="shared" si="7"/>
        <v>0.89918999999999927</v>
      </c>
    </row>
    <row r="87" spans="1:19" x14ac:dyDescent="0.2">
      <c r="A87" s="7">
        <f t="shared" si="8"/>
        <v>81</v>
      </c>
      <c r="B87" s="29">
        <f>Shrubs!B9</f>
        <v>0</v>
      </c>
      <c r="C87" s="29">
        <f>Shrubs!C9</f>
        <v>0</v>
      </c>
      <c r="D87" s="80" t="s">
        <v>580</v>
      </c>
      <c r="E87" s="80" t="s">
        <v>581</v>
      </c>
      <c r="F87" s="81">
        <v>64</v>
      </c>
      <c r="G87" s="81" t="s">
        <v>531</v>
      </c>
      <c r="H87" s="82">
        <v>0</v>
      </c>
      <c r="I87" s="80"/>
      <c r="J87" s="120" t="s">
        <v>270</v>
      </c>
      <c r="K87" s="139">
        <v>1</v>
      </c>
      <c r="L87" s="137">
        <v>1.9400000000000001E-2</v>
      </c>
      <c r="P87" s="1">
        <f t="shared" si="9"/>
        <v>0</v>
      </c>
      <c r="Q87" s="1">
        <v>0.8</v>
      </c>
      <c r="R87" s="30">
        <v>9.9179999999999199E-2</v>
      </c>
      <c r="S87" s="4">
        <f t="shared" si="7"/>
        <v>0.8991799999999992</v>
      </c>
    </row>
    <row r="88" spans="1:19" x14ac:dyDescent="0.2">
      <c r="A88" s="7">
        <f t="shared" si="8"/>
        <v>82</v>
      </c>
      <c r="B88" s="29">
        <f>Shrubs!B10</f>
        <v>0</v>
      </c>
      <c r="C88" s="29">
        <f>Shrubs!C10</f>
        <v>0</v>
      </c>
      <c r="D88" s="80" t="s">
        <v>582</v>
      </c>
      <c r="E88" s="80" t="s">
        <v>583</v>
      </c>
      <c r="F88" s="81">
        <v>32</v>
      </c>
      <c r="G88" s="81" t="s">
        <v>563</v>
      </c>
      <c r="H88" s="82">
        <v>0</v>
      </c>
      <c r="I88" s="80"/>
      <c r="J88" s="120" t="s">
        <v>270</v>
      </c>
      <c r="K88" s="139">
        <v>1</v>
      </c>
      <c r="L88" s="137">
        <v>1.9400000000000001E-2</v>
      </c>
      <c r="P88" s="1">
        <f t="shared" si="9"/>
        <v>0</v>
      </c>
      <c r="Q88" s="1">
        <v>0.8</v>
      </c>
      <c r="R88" s="30">
        <v>9.9169999999999203E-2</v>
      </c>
      <c r="S88" s="4">
        <f t="shared" si="7"/>
        <v>0.89916999999999925</v>
      </c>
    </row>
    <row r="89" spans="1:19" x14ac:dyDescent="0.2">
      <c r="A89" s="7">
        <f t="shared" si="8"/>
        <v>83</v>
      </c>
      <c r="B89" s="29">
        <f>Shrubs!B11</f>
        <v>0</v>
      </c>
      <c r="C89" s="29">
        <f>Shrubs!C11</f>
        <v>0</v>
      </c>
      <c r="D89" s="80" t="s">
        <v>584</v>
      </c>
      <c r="E89" s="80" t="s">
        <v>1049</v>
      </c>
      <c r="F89" s="81">
        <v>64</v>
      </c>
      <c r="G89" s="81" t="s">
        <v>531</v>
      </c>
      <c r="H89" s="82">
        <v>0</v>
      </c>
      <c r="I89" s="80"/>
      <c r="J89" s="120" t="s">
        <v>270</v>
      </c>
      <c r="K89" s="139">
        <v>1</v>
      </c>
      <c r="L89" s="137">
        <v>1.9400000000000001E-2</v>
      </c>
      <c r="P89" s="1">
        <f t="shared" si="9"/>
        <v>0</v>
      </c>
      <c r="Q89" s="1">
        <v>0.8</v>
      </c>
      <c r="R89" s="30">
        <v>9.9159999999999193E-2</v>
      </c>
      <c r="S89" s="4">
        <f t="shared" si="7"/>
        <v>0.89915999999999929</v>
      </c>
    </row>
    <row r="90" spans="1:19" ht="15" x14ac:dyDescent="0.2">
      <c r="A90" s="7">
        <f t="shared" si="8"/>
        <v>84</v>
      </c>
      <c r="B90" s="29">
        <f>Shrubs!B12</f>
        <v>0</v>
      </c>
      <c r="C90" s="29">
        <f>Shrubs!C12</f>
        <v>0</v>
      </c>
      <c r="D90" s="80" t="s">
        <v>972</v>
      </c>
      <c r="E90" s="80" t="s">
        <v>973</v>
      </c>
      <c r="F90" s="81">
        <v>32</v>
      </c>
      <c r="G90" s="81" t="s">
        <v>531</v>
      </c>
      <c r="H90" s="82">
        <v>0</v>
      </c>
      <c r="I90" s="91" t="s">
        <v>974</v>
      </c>
      <c r="J90" s="120" t="s">
        <v>271</v>
      </c>
      <c r="K90" s="139">
        <v>1</v>
      </c>
      <c r="L90" s="137">
        <v>1.9400000000000001E-2</v>
      </c>
      <c r="P90" s="1">
        <f t="shared" si="9"/>
        <v>0</v>
      </c>
      <c r="Q90" s="1">
        <v>0.8</v>
      </c>
      <c r="R90" s="30">
        <v>9.9149999999999197E-2</v>
      </c>
      <c r="S90" s="4">
        <f t="shared" si="7"/>
        <v>0.89914999999999923</v>
      </c>
    </row>
    <row r="91" spans="1:19" ht="15" x14ac:dyDescent="0.2">
      <c r="A91" s="7">
        <f t="shared" si="8"/>
        <v>85</v>
      </c>
      <c r="B91" s="29">
        <f>Shrubs!B13</f>
        <v>0</v>
      </c>
      <c r="C91" s="29">
        <f>Shrubs!C13</f>
        <v>0</v>
      </c>
      <c r="D91" s="80" t="s">
        <v>920</v>
      </c>
      <c r="E91" s="80" t="s">
        <v>921</v>
      </c>
      <c r="F91" s="81">
        <v>50</v>
      </c>
      <c r="G91" s="81" t="s">
        <v>531</v>
      </c>
      <c r="H91" s="82">
        <v>0</v>
      </c>
      <c r="I91" s="91" t="s">
        <v>919</v>
      </c>
      <c r="J91" s="120" t="s">
        <v>271</v>
      </c>
      <c r="K91" s="139">
        <v>1</v>
      </c>
      <c r="L91" s="137">
        <v>1.9400000000000001E-2</v>
      </c>
      <c r="P91" s="1">
        <f t="shared" si="9"/>
        <v>0</v>
      </c>
      <c r="Q91" s="1">
        <v>0.8</v>
      </c>
      <c r="R91" s="30">
        <v>9.9139999999999104E-2</v>
      </c>
      <c r="S91" s="4">
        <f t="shared" si="7"/>
        <v>0.89913999999999916</v>
      </c>
    </row>
    <row r="92" spans="1:19" ht="15" x14ac:dyDescent="0.2">
      <c r="A92" s="7">
        <f t="shared" si="8"/>
        <v>86</v>
      </c>
      <c r="B92" s="29">
        <f>Shrubs!B14</f>
        <v>0</v>
      </c>
      <c r="C92" s="29">
        <f>Shrubs!C14</f>
        <v>0</v>
      </c>
      <c r="D92" s="80" t="s">
        <v>971</v>
      </c>
      <c r="E92" s="80" t="s">
        <v>884</v>
      </c>
      <c r="F92" s="81">
        <v>32</v>
      </c>
      <c r="G92" s="81" t="s">
        <v>531</v>
      </c>
      <c r="H92" s="82">
        <v>0</v>
      </c>
      <c r="I92" s="91" t="s">
        <v>983</v>
      </c>
      <c r="J92" s="120" t="s">
        <v>271</v>
      </c>
      <c r="K92" s="139">
        <v>1</v>
      </c>
      <c r="L92" s="137">
        <v>1.9400000000000001E-2</v>
      </c>
      <c r="P92" s="1">
        <f t="shared" si="9"/>
        <v>0</v>
      </c>
      <c r="Q92" s="1">
        <v>0.8</v>
      </c>
      <c r="R92" s="30">
        <v>9.9129999999999094E-2</v>
      </c>
      <c r="S92" s="4">
        <f t="shared" si="7"/>
        <v>0.8991299999999991</v>
      </c>
    </row>
    <row r="93" spans="1:19" x14ac:dyDescent="0.2">
      <c r="A93" s="7">
        <f t="shared" si="8"/>
        <v>87</v>
      </c>
      <c r="B93" s="29">
        <f>Shrubs!B15</f>
        <v>0</v>
      </c>
      <c r="C93" s="29">
        <f>Shrubs!C15</f>
        <v>0</v>
      </c>
      <c r="D93" s="80" t="s">
        <v>586</v>
      </c>
      <c r="E93" s="80" t="s">
        <v>587</v>
      </c>
      <c r="F93" s="81">
        <v>18</v>
      </c>
      <c r="G93" s="81" t="s">
        <v>531</v>
      </c>
      <c r="H93" s="82">
        <v>0</v>
      </c>
      <c r="I93" s="80"/>
      <c r="J93" s="120" t="s">
        <v>270</v>
      </c>
      <c r="K93" s="139">
        <v>1</v>
      </c>
      <c r="L93" s="137">
        <v>1.9400000000000001E-2</v>
      </c>
      <c r="P93" s="1">
        <f t="shared" si="9"/>
        <v>0</v>
      </c>
      <c r="Q93" s="1">
        <v>0.8</v>
      </c>
      <c r="R93" s="30">
        <v>9.9119999999999098E-2</v>
      </c>
      <c r="S93" s="4">
        <f t="shared" si="7"/>
        <v>0.89911999999999914</v>
      </c>
    </row>
    <row r="94" spans="1:19" x14ac:dyDescent="0.2">
      <c r="A94" s="7">
        <f t="shared" si="8"/>
        <v>88</v>
      </c>
      <c r="B94" s="29">
        <f>Shrubs!B16</f>
        <v>0</v>
      </c>
      <c r="C94" s="29">
        <f>Shrubs!C16</f>
        <v>0</v>
      </c>
      <c r="D94" s="80" t="s">
        <v>590</v>
      </c>
      <c r="E94" s="80" t="s">
        <v>591</v>
      </c>
      <c r="F94" s="81">
        <v>50</v>
      </c>
      <c r="G94" s="81" t="s">
        <v>562</v>
      </c>
      <c r="H94" s="82">
        <v>0</v>
      </c>
      <c r="I94" s="80"/>
      <c r="J94" s="120" t="s">
        <v>270</v>
      </c>
      <c r="K94" s="139">
        <v>1</v>
      </c>
      <c r="L94" s="137">
        <v>1.9400000000000001E-2</v>
      </c>
      <c r="P94" s="1">
        <f t="shared" si="9"/>
        <v>0</v>
      </c>
      <c r="Q94" s="1">
        <v>0.8</v>
      </c>
      <c r="R94" s="30">
        <v>9.9109999999999102E-2</v>
      </c>
      <c r="S94" s="4">
        <f t="shared" si="7"/>
        <v>0.89910999999999919</v>
      </c>
    </row>
    <row r="95" spans="1:19" x14ac:dyDescent="0.2">
      <c r="A95" s="7">
        <f t="shared" si="8"/>
        <v>89</v>
      </c>
      <c r="B95" s="29">
        <f>Shrubs!B17</f>
        <v>0</v>
      </c>
      <c r="C95" s="29">
        <f>Shrubs!C17</f>
        <v>0</v>
      </c>
      <c r="D95" s="80" t="s">
        <v>592</v>
      </c>
      <c r="E95" s="80" t="s">
        <v>593</v>
      </c>
      <c r="F95" s="81">
        <v>32</v>
      </c>
      <c r="G95" s="81" t="s">
        <v>531</v>
      </c>
      <c r="H95" s="82">
        <v>0</v>
      </c>
      <c r="I95" s="80"/>
      <c r="J95" s="120" t="s">
        <v>270</v>
      </c>
      <c r="K95" s="139">
        <v>1</v>
      </c>
      <c r="L95" s="137">
        <v>1.9400000000000001E-2</v>
      </c>
      <c r="P95" s="1">
        <f t="shared" si="9"/>
        <v>0</v>
      </c>
      <c r="Q95" s="1">
        <v>0.8</v>
      </c>
      <c r="R95" s="30">
        <v>9.9099999999999105E-2</v>
      </c>
      <c r="S95" s="4">
        <f t="shared" si="7"/>
        <v>0.89909999999999912</v>
      </c>
    </row>
    <row r="96" spans="1:19" x14ac:dyDescent="0.2">
      <c r="A96" s="7">
        <f t="shared" si="8"/>
        <v>90</v>
      </c>
      <c r="B96" s="29">
        <f>Shrubs!B18</f>
        <v>0</v>
      </c>
      <c r="C96" s="29">
        <f>Shrubs!C18</f>
        <v>0</v>
      </c>
      <c r="D96" s="80" t="s">
        <v>595</v>
      </c>
      <c r="E96" s="80" t="s">
        <v>596</v>
      </c>
      <c r="F96" s="81">
        <v>32</v>
      </c>
      <c r="G96" s="81" t="s">
        <v>563</v>
      </c>
      <c r="H96" s="82">
        <v>0</v>
      </c>
      <c r="I96" s="80"/>
      <c r="J96" s="120" t="s">
        <v>270</v>
      </c>
      <c r="K96" s="139">
        <v>1</v>
      </c>
      <c r="L96" s="137">
        <v>1.9400000000000001E-2</v>
      </c>
      <c r="P96" s="1">
        <f t="shared" si="9"/>
        <v>0</v>
      </c>
      <c r="Q96" s="1">
        <v>0.8</v>
      </c>
      <c r="R96" s="30">
        <v>9.9089999999999095E-2</v>
      </c>
      <c r="S96" s="4">
        <f t="shared" si="7"/>
        <v>0.89908999999999917</v>
      </c>
    </row>
    <row r="97" spans="1:19" x14ac:dyDescent="0.2">
      <c r="A97" s="7">
        <f t="shared" si="8"/>
        <v>91</v>
      </c>
      <c r="B97" s="29">
        <f>Shrubs!B19</f>
        <v>0</v>
      </c>
      <c r="C97" s="29">
        <f>Shrubs!C19</f>
        <v>0</v>
      </c>
      <c r="D97" s="80" t="s">
        <v>597</v>
      </c>
      <c r="E97" s="80" t="s">
        <v>598</v>
      </c>
      <c r="F97" s="81">
        <v>32</v>
      </c>
      <c r="G97" s="81" t="s">
        <v>563</v>
      </c>
      <c r="H97" s="82">
        <v>0</v>
      </c>
      <c r="I97" s="80"/>
      <c r="J97" s="120" t="s">
        <v>270</v>
      </c>
      <c r="K97" s="139">
        <v>1</v>
      </c>
      <c r="L97" s="137">
        <v>1.9400000000000001E-2</v>
      </c>
      <c r="P97" s="1">
        <f t="shared" si="9"/>
        <v>0</v>
      </c>
      <c r="Q97" s="1">
        <v>0.8</v>
      </c>
      <c r="R97" s="30">
        <v>9.9079999999999099E-2</v>
      </c>
      <c r="S97" s="4">
        <f t="shared" si="7"/>
        <v>0.8990799999999991</v>
      </c>
    </row>
    <row r="98" spans="1:19" x14ac:dyDescent="0.2">
      <c r="A98" s="7">
        <f t="shared" si="8"/>
        <v>92</v>
      </c>
      <c r="B98" s="29">
        <f>Shrubs!B20</f>
        <v>0</v>
      </c>
      <c r="C98" s="29">
        <f>Shrubs!C20</f>
        <v>0</v>
      </c>
      <c r="D98" s="80" t="s">
        <v>600</v>
      </c>
      <c r="E98" s="80" t="s">
        <v>601</v>
      </c>
      <c r="F98" s="81">
        <v>32</v>
      </c>
      <c r="G98" s="81" t="s">
        <v>563</v>
      </c>
      <c r="H98" s="82">
        <v>0</v>
      </c>
      <c r="I98" s="80"/>
      <c r="J98" s="120" t="s">
        <v>270</v>
      </c>
      <c r="K98" s="139">
        <v>1</v>
      </c>
      <c r="L98" s="137">
        <v>1.9400000000000001E-2</v>
      </c>
      <c r="P98" s="1">
        <f t="shared" si="9"/>
        <v>0</v>
      </c>
      <c r="Q98" s="1">
        <v>0.8</v>
      </c>
      <c r="R98" s="30">
        <v>9.9069999999999103E-2</v>
      </c>
      <c r="S98" s="4">
        <f t="shared" si="7"/>
        <v>0.89906999999999915</v>
      </c>
    </row>
    <row r="99" spans="1:19" x14ac:dyDescent="0.2">
      <c r="A99" s="7">
        <f t="shared" si="8"/>
        <v>93</v>
      </c>
      <c r="B99" s="29">
        <f>Shrubs!B21</f>
        <v>0</v>
      </c>
      <c r="C99" s="29">
        <f>Shrubs!C21</f>
        <v>0</v>
      </c>
      <c r="D99" s="80" t="s">
        <v>602</v>
      </c>
      <c r="E99" s="80" t="s">
        <v>1050</v>
      </c>
      <c r="F99" s="81">
        <v>64</v>
      </c>
      <c r="G99" s="81" t="s">
        <v>563</v>
      </c>
      <c r="H99" s="82">
        <v>0</v>
      </c>
      <c r="I99" s="80"/>
      <c r="J99" s="120" t="s">
        <v>270</v>
      </c>
      <c r="K99" s="139">
        <v>1</v>
      </c>
      <c r="L99" s="137">
        <v>1.9400000000000001E-2</v>
      </c>
      <c r="P99" s="1">
        <f t="shared" si="9"/>
        <v>0</v>
      </c>
      <c r="Q99" s="1">
        <v>0.8</v>
      </c>
      <c r="R99" s="30">
        <v>9.9059999999999093E-2</v>
      </c>
      <c r="S99" s="4">
        <f t="shared" si="7"/>
        <v>0.89905999999999908</v>
      </c>
    </row>
    <row r="100" spans="1:19" x14ac:dyDescent="0.2">
      <c r="A100" s="7">
        <f t="shared" si="8"/>
        <v>94</v>
      </c>
      <c r="B100" s="29">
        <f>Shrubs!B22</f>
        <v>0</v>
      </c>
      <c r="C100" s="29">
        <f>Shrubs!C22</f>
        <v>0</v>
      </c>
      <c r="D100" s="80" t="s">
        <v>603</v>
      </c>
      <c r="E100" s="80" t="s">
        <v>604</v>
      </c>
      <c r="F100" s="81">
        <v>32</v>
      </c>
      <c r="G100" s="81" t="s">
        <v>563</v>
      </c>
      <c r="H100" s="82">
        <v>0</v>
      </c>
      <c r="I100" s="80"/>
      <c r="J100" s="120" t="s">
        <v>270</v>
      </c>
      <c r="K100" s="139">
        <v>1</v>
      </c>
      <c r="L100" s="137">
        <v>1.9400000000000001E-2</v>
      </c>
      <c r="P100" s="1">
        <f t="shared" si="9"/>
        <v>0</v>
      </c>
      <c r="Q100" s="1">
        <v>0.8</v>
      </c>
      <c r="R100" s="30">
        <v>9.9049999999999097E-2</v>
      </c>
      <c r="S100" s="4">
        <f t="shared" si="7"/>
        <v>0.89904999999999913</v>
      </c>
    </row>
    <row r="101" spans="1:19" x14ac:dyDescent="0.2">
      <c r="A101" s="7">
        <f t="shared" si="8"/>
        <v>95</v>
      </c>
      <c r="B101" s="29">
        <f>Shrubs!B23</f>
        <v>0</v>
      </c>
      <c r="C101" s="29">
        <f>Shrubs!C23</f>
        <v>0</v>
      </c>
      <c r="D101" s="80" t="s">
        <v>606</v>
      </c>
      <c r="E101" s="80" t="s">
        <v>607</v>
      </c>
      <c r="F101" s="81">
        <v>32</v>
      </c>
      <c r="G101" s="81" t="s">
        <v>531</v>
      </c>
      <c r="H101" s="82">
        <v>0</v>
      </c>
      <c r="I101" s="80"/>
      <c r="J101" s="120" t="s">
        <v>270</v>
      </c>
      <c r="K101" s="139">
        <v>1</v>
      </c>
      <c r="L101" s="137">
        <v>1.9400000000000001E-2</v>
      </c>
      <c r="P101" s="1">
        <f t="shared" si="9"/>
        <v>0</v>
      </c>
      <c r="Q101" s="1">
        <v>0.8</v>
      </c>
      <c r="R101" s="30">
        <v>9.9039999999999004E-2</v>
      </c>
      <c r="S101" s="4">
        <f t="shared" si="7"/>
        <v>0.89903999999999906</v>
      </c>
    </row>
    <row r="102" spans="1:19" x14ac:dyDescent="0.2">
      <c r="A102" s="7">
        <f t="shared" si="8"/>
        <v>96</v>
      </c>
      <c r="B102" s="29">
        <f>Shrubs!B24</f>
        <v>0</v>
      </c>
      <c r="C102" s="29">
        <f>Shrubs!C24</f>
        <v>0</v>
      </c>
      <c r="D102" s="80" t="s">
        <v>1054</v>
      </c>
      <c r="E102" s="80" t="s">
        <v>1053</v>
      </c>
      <c r="F102" s="81">
        <v>32</v>
      </c>
      <c r="G102" s="81" t="s">
        <v>531</v>
      </c>
      <c r="H102" s="82">
        <v>0</v>
      </c>
      <c r="I102" s="80"/>
      <c r="J102" s="120" t="s">
        <v>270</v>
      </c>
      <c r="K102" s="139">
        <v>1</v>
      </c>
      <c r="L102" s="137">
        <v>1.9400000000000001E-2</v>
      </c>
      <c r="P102" s="1">
        <f t="shared" si="9"/>
        <v>0</v>
      </c>
      <c r="Q102" s="1">
        <v>0.8</v>
      </c>
      <c r="R102" s="30">
        <v>9.9029999999998994E-2</v>
      </c>
      <c r="S102" s="4">
        <f t="shared" si="7"/>
        <v>0.899029999999999</v>
      </c>
    </row>
    <row r="103" spans="1:19" x14ac:dyDescent="0.2">
      <c r="A103" s="7">
        <f t="shared" si="8"/>
        <v>97</v>
      </c>
      <c r="B103" s="29">
        <f>Shrubs!B25</f>
        <v>0</v>
      </c>
      <c r="C103" s="29">
        <f>Shrubs!C25</f>
        <v>0</v>
      </c>
      <c r="D103" s="80" t="s">
        <v>614</v>
      </c>
      <c r="E103" s="80" t="s">
        <v>615</v>
      </c>
      <c r="F103" s="81">
        <v>32</v>
      </c>
      <c r="G103" s="81" t="s">
        <v>531</v>
      </c>
      <c r="H103" s="82">
        <v>0</v>
      </c>
      <c r="I103" s="80"/>
      <c r="J103" s="120" t="s">
        <v>270</v>
      </c>
      <c r="K103" s="139">
        <v>1</v>
      </c>
      <c r="L103" s="137">
        <v>1.9400000000000001E-2</v>
      </c>
      <c r="P103" s="1">
        <f t="shared" si="9"/>
        <v>0</v>
      </c>
      <c r="Q103" s="1">
        <v>0.8</v>
      </c>
      <c r="R103" s="30">
        <v>9.9019999999998998E-2</v>
      </c>
      <c r="S103" s="4">
        <f t="shared" si="7"/>
        <v>0.89901999999999904</v>
      </c>
    </row>
    <row r="104" spans="1:19" x14ac:dyDescent="0.2">
      <c r="A104" s="7">
        <f t="shared" si="8"/>
        <v>98</v>
      </c>
      <c r="B104" s="29">
        <f>Shrubs!B26</f>
        <v>0</v>
      </c>
      <c r="C104" s="29">
        <f>Shrubs!C26</f>
        <v>0</v>
      </c>
      <c r="D104" s="80" t="s">
        <v>1134</v>
      </c>
      <c r="E104" s="80" t="s">
        <v>1135</v>
      </c>
      <c r="F104" s="81">
        <v>32</v>
      </c>
      <c r="G104" s="81" t="s">
        <v>562</v>
      </c>
      <c r="H104" s="82">
        <v>0</v>
      </c>
      <c r="I104" s="80"/>
      <c r="J104" s="120" t="s">
        <v>270</v>
      </c>
      <c r="K104" s="139">
        <v>1</v>
      </c>
      <c r="L104" s="137">
        <v>1.9400000000000001E-2</v>
      </c>
      <c r="P104" s="1">
        <f t="shared" si="9"/>
        <v>0</v>
      </c>
      <c r="Q104" s="1">
        <v>0.8</v>
      </c>
      <c r="R104" s="30">
        <v>9.9009999999999002E-2</v>
      </c>
      <c r="S104" s="4">
        <f t="shared" si="7"/>
        <v>0.89900999999999909</v>
      </c>
    </row>
    <row r="105" spans="1:19" x14ac:dyDescent="0.2">
      <c r="A105" s="7">
        <f t="shared" si="8"/>
        <v>99</v>
      </c>
      <c r="B105" s="29">
        <f>Shrubs!B27</f>
        <v>0</v>
      </c>
      <c r="C105" s="29">
        <f>Shrubs!C27</f>
        <v>0</v>
      </c>
      <c r="D105" s="80" t="s">
        <v>608</v>
      </c>
      <c r="E105" s="80" t="s">
        <v>1052</v>
      </c>
      <c r="F105" s="81">
        <v>8</v>
      </c>
      <c r="G105" s="81" t="s">
        <v>562</v>
      </c>
      <c r="H105" s="82">
        <v>0</v>
      </c>
      <c r="I105" s="80"/>
      <c r="J105" s="120" t="s">
        <v>270</v>
      </c>
      <c r="K105" s="139">
        <v>1</v>
      </c>
      <c r="L105" s="137">
        <v>1.9400000000000001E-2</v>
      </c>
      <c r="P105" s="1">
        <f t="shared" si="9"/>
        <v>0</v>
      </c>
      <c r="Q105" s="1">
        <v>0.8</v>
      </c>
      <c r="R105" s="30">
        <v>9.8999999999999005E-2</v>
      </c>
      <c r="S105" s="4">
        <f t="shared" si="7"/>
        <v>0.89899999999999902</v>
      </c>
    </row>
    <row r="106" spans="1:19" x14ac:dyDescent="0.2">
      <c r="A106" s="7">
        <f t="shared" si="8"/>
        <v>100</v>
      </c>
      <c r="B106" s="29">
        <f>Shrubs!B28</f>
        <v>0</v>
      </c>
      <c r="C106" s="29">
        <f>Shrubs!C28</f>
        <v>0</v>
      </c>
      <c r="D106" s="80" t="s">
        <v>610</v>
      </c>
      <c r="E106" s="80" t="s">
        <v>611</v>
      </c>
      <c r="F106" s="81">
        <v>8</v>
      </c>
      <c r="G106" s="81" t="s">
        <v>562</v>
      </c>
      <c r="H106" s="82">
        <v>0</v>
      </c>
      <c r="I106" s="80"/>
      <c r="J106" s="120" t="s">
        <v>270</v>
      </c>
      <c r="K106" s="139">
        <v>1</v>
      </c>
      <c r="L106" s="137">
        <v>1.9400000000000001E-2</v>
      </c>
      <c r="P106" s="1">
        <f t="shared" si="9"/>
        <v>0</v>
      </c>
      <c r="Q106" s="1">
        <v>0.8</v>
      </c>
      <c r="R106" s="30">
        <v>9.8989999999998995E-2</v>
      </c>
      <c r="S106" s="4">
        <f t="shared" si="7"/>
        <v>0.89898999999999907</v>
      </c>
    </row>
    <row r="107" spans="1:19" x14ac:dyDescent="0.2">
      <c r="A107" s="7">
        <f t="shared" si="8"/>
        <v>101</v>
      </c>
      <c r="B107" s="29">
        <f>Shrubs!B29</f>
        <v>0</v>
      </c>
      <c r="C107" s="29">
        <f>Shrubs!C29</f>
        <v>0</v>
      </c>
      <c r="D107" s="80" t="s">
        <v>1136</v>
      </c>
      <c r="E107" s="80" t="s">
        <v>1137</v>
      </c>
      <c r="F107" s="81">
        <v>8</v>
      </c>
      <c r="G107" s="81" t="s">
        <v>562</v>
      </c>
      <c r="H107" s="82">
        <v>0</v>
      </c>
      <c r="I107" s="80"/>
      <c r="J107" s="120" t="s">
        <v>270</v>
      </c>
      <c r="K107" s="139">
        <v>1</v>
      </c>
      <c r="L107" s="137">
        <v>1.9400000000000001E-2</v>
      </c>
      <c r="P107" s="1">
        <f t="shared" si="9"/>
        <v>0</v>
      </c>
      <c r="Q107" s="1">
        <v>0.8</v>
      </c>
      <c r="R107" s="30">
        <v>9.8979999999998999E-2</v>
      </c>
      <c r="S107" s="4">
        <f t="shared" si="7"/>
        <v>0.898979999999999</v>
      </c>
    </row>
    <row r="108" spans="1:19" x14ac:dyDescent="0.2">
      <c r="A108" s="7">
        <f t="shared" si="8"/>
        <v>102</v>
      </c>
      <c r="B108" s="29">
        <f>Shrubs!B30</f>
        <v>0</v>
      </c>
      <c r="C108" s="29">
        <f>Shrubs!C30</f>
        <v>0</v>
      </c>
      <c r="D108" s="80" t="s">
        <v>1261</v>
      </c>
      <c r="E108" s="80" t="s">
        <v>1262</v>
      </c>
      <c r="F108" s="81">
        <v>18</v>
      </c>
      <c r="G108" s="81" t="s">
        <v>531</v>
      </c>
      <c r="H108" s="82">
        <v>0</v>
      </c>
      <c r="I108" s="80"/>
      <c r="J108" s="120" t="s">
        <v>270</v>
      </c>
      <c r="K108" s="139">
        <v>1</v>
      </c>
      <c r="L108" s="137">
        <v>1.9400000000000001E-2</v>
      </c>
      <c r="P108" s="1">
        <f t="shared" si="9"/>
        <v>0</v>
      </c>
      <c r="Q108" s="1">
        <v>0.8</v>
      </c>
      <c r="R108" s="30">
        <v>9.8969999999999003E-2</v>
      </c>
      <c r="S108" s="4">
        <f t="shared" si="7"/>
        <v>0.89896999999999905</v>
      </c>
    </row>
    <row r="109" spans="1:19" x14ac:dyDescent="0.2">
      <c r="A109" s="7">
        <f t="shared" si="8"/>
        <v>103</v>
      </c>
      <c r="B109" s="29">
        <f>Shrubs!B31</f>
        <v>0</v>
      </c>
      <c r="C109" s="29">
        <f>Shrubs!C31</f>
        <v>0</v>
      </c>
      <c r="D109" s="80" t="s">
        <v>613</v>
      </c>
      <c r="E109" s="80" t="s">
        <v>1051</v>
      </c>
      <c r="F109" s="81">
        <v>32</v>
      </c>
      <c r="G109" s="81" t="s">
        <v>562</v>
      </c>
      <c r="H109" s="82">
        <v>0</v>
      </c>
      <c r="I109" s="80"/>
      <c r="J109" s="120" t="s">
        <v>270</v>
      </c>
      <c r="K109" s="139">
        <v>1</v>
      </c>
      <c r="L109" s="137">
        <v>1.9400000000000001E-2</v>
      </c>
      <c r="P109" s="1">
        <f t="shared" si="9"/>
        <v>0</v>
      </c>
      <c r="Q109" s="1">
        <v>0.8</v>
      </c>
      <c r="R109" s="30">
        <v>9.8959999999998993E-2</v>
      </c>
      <c r="S109" s="4">
        <f t="shared" si="7"/>
        <v>0.89895999999999909</v>
      </c>
    </row>
    <row r="110" spans="1:19" ht="15" x14ac:dyDescent="0.2">
      <c r="A110" s="7">
        <f t="shared" si="8"/>
        <v>104</v>
      </c>
      <c r="B110" s="29">
        <f>Shrubs!B32</f>
        <v>0</v>
      </c>
      <c r="C110" s="29">
        <f>Shrubs!C32</f>
        <v>0</v>
      </c>
      <c r="D110" s="80" t="s">
        <v>1030</v>
      </c>
      <c r="E110" s="80" t="s">
        <v>1031</v>
      </c>
      <c r="F110" s="81">
        <v>64</v>
      </c>
      <c r="G110" s="81" t="s">
        <v>531</v>
      </c>
      <c r="H110" s="82">
        <v>0</v>
      </c>
      <c r="I110" s="91" t="s">
        <v>1032</v>
      </c>
      <c r="J110" s="120" t="s">
        <v>270</v>
      </c>
      <c r="K110" s="139">
        <v>1</v>
      </c>
      <c r="L110" s="137">
        <v>1.9400000000000001E-2</v>
      </c>
      <c r="P110" s="1">
        <f t="shared" si="9"/>
        <v>0</v>
      </c>
      <c r="Q110" s="1">
        <v>0.8</v>
      </c>
      <c r="R110" s="30">
        <v>9.8949999999998997E-2</v>
      </c>
      <c r="S110" s="4">
        <f t="shared" si="7"/>
        <v>0.89894999999999903</v>
      </c>
    </row>
    <row r="111" spans="1:19" ht="15" x14ac:dyDescent="0.2">
      <c r="A111" s="7">
        <f t="shared" si="8"/>
        <v>105</v>
      </c>
      <c r="B111" s="29">
        <f>Shrubs!B33</f>
        <v>0</v>
      </c>
      <c r="C111" s="29">
        <f>Shrubs!C33</f>
        <v>0</v>
      </c>
      <c r="D111" s="80" t="s">
        <v>1138</v>
      </c>
      <c r="E111" s="80" t="s">
        <v>1139</v>
      </c>
      <c r="F111" s="81">
        <v>32</v>
      </c>
      <c r="G111" s="81" t="s">
        <v>562</v>
      </c>
      <c r="H111" s="82">
        <v>0</v>
      </c>
      <c r="I111" s="91"/>
      <c r="J111" s="120" t="s">
        <v>270</v>
      </c>
      <c r="K111" s="139">
        <v>1</v>
      </c>
      <c r="L111" s="137">
        <v>1.9400000000000001E-2</v>
      </c>
      <c r="P111" s="1">
        <f t="shared" si="9"/>
        <v>0</v>
      </c>
      <c r="Q111" s="1">
        <v>0.8</v>
      </c>
      <c r="R111" s="30">
        <v>9.8939999999998904E-2</v>
      </c>
      <c r="S111" s="4">
        <f t="shared" si="7"/>
        <v>0.89893999999999896</v>
      </c>
    </row>
    <row r="112" spans="1:19" x14ac:dyDescent="0.2">
      <c r="A112" s="7">
        <f t="shared" si="8"/>
        <v>106</v>
      </c>
      <c r="B112" s="29">
        <f>Shrubs!B34</f>
        <v>0</v>
      </c>
      <c r="C112" s="29">
        <f>Shrubs!C34</f>
        <v>0</v>
      </c>
      <c r="D112" s="80" t="s">
        <v>1295</v>
      </c>
      <c r="E112" s="80" t="s">
        <v>616</v>
      </c>
      <c r="F112" s="81">
        <v>32</v>
      </c>
      <c r="G112" s="81" t="s">
        <v>562</v>
      </c>
      <c r="H112" s="82">
        <v>0</v>
      </c>
      <c r="I112" s="80"/>
      <c r="J112" s="120" t="s">
        <v>270</v>
      </c>
      <c r="K112" s="139">
        <v>1</v>
      </c>
      <c r="L112" s="137">
        <v>1.9400000000000001E-2</v>
      </c>
      <c r="P112" s="1">
        <f t="shared" si="9"/>
        <v>0</v>
      </c>
      <c r="Q112" s="1">
        <v>0.8</v>
      </c>
      <c r="R112" s="30">
        <v>9.8929999999998894E-2</v>
      </c>
      <c r="S112" s="4">
        <f t="shared" si="7"/>
        <v>0.8989299999999989</v>
      </c>
    </row>
    <row r="113" spans="1:19" x14ac:dyDescent="0.2">
      <c r="A113" s="7">
        <f t="shared" si="8"/>
        <v>107</v>
      </c>
      <c r="B113" s="29">
        <f>Shrubs!B35</f>
        <v>0</v>
      </c>
      <c r="C113" s="29">
        <f>Shrubs!C35</f>
        <v>0</v>
      </c>
      <c r="D113" s="80" t="s">
        <v>617</v>
      </c>
      <c r="E113" s="80" t="s">
        <v>618</v>
      </c>
      <c r="F113" s="81">
        <v>64</v>
      </c>
      <c r="G113" s="81" t="s">
        <v>531</v>
      </c>
      <c r="H113" s="82">
        <v>0</v>
      </c>
      <c r="I113" s="80"/>
      <c r="J113" s="120" t="s">
        <v>270</v>
      </c>
      <c r="K113" s="139">
        <v>1</v>
      </c>
      <c r="L113" s="137">
        <v>1.9400000000000001E-2</v>
      </c>
      <c r="P113" s="1">
        <f t="shared" si="9"/>
        <v>0</v>
      </c>
      <c r="Q113" s="1">
        <v>0.8</v>
      </c>
      <c r="R113" s="30">
        <v>9.8919999999998898E-2</v>
      </c>
      <c r="S113" s="4">
        <f t="shared" si="7"/>
        <v>0.89891999999999894</v>
      </c>
    </row>
    <row r="114" spans="1:19" x14ac:dyDescent="0.2">
      <c r="A114" s="7">
        <f t="shared" si="8"/>
        <v>108</v>
      </c>
      <c r="B114" s="29">
        <f>Shrubs!B36</f>
        <v>0</v>
      </c>
      <c r="C114" s="29">
        <f>Shrubs!C36</f>
        <v>0</v>
      </c>
      <c r="D114" s="80" t="s">
        <v>1140</v>
      </c>
      <c r="E114" s="80" t="s">
        <v>1141</v>
      </c>
      <c r="F114" s="81">
        <v>16</v>
      </c>
      <c r="G114" s="81" t="s">
        <v>531</v>
      </c>
      <c r="H114" s="82">
        <v>0</v>
      </c>
      <c r="I114" s="80"/>
      <c r="J114" s="120" t="s">
        <v>270</v>
      </c>
      <c r="K114" s="139">
        <v>1</v>
      </c>
      <c r="L114" s="137">
        <v>1.9400000000000001E-2</v>
      </c>
      <c r="P114" s="1">
        <f t="shared" si="9"/>
        <v>0</v>
      </c>
      <c r="Q114" s="1">
        <v>0.8</v>
      </c>
      <c r="R114" s="30">
        <v>9.8909999999998902E-2</v>
      </c>
      <c r="S114" s="4">
        <f t="shared" si="7"/>
        <v>0.89890999999999899</v>
      </c>
    </row>
    <row r="115" spans="1:19" x14ac:dyDescent="0.2">
      <c r="A115" s="7">
        <f t="shared" si="8"/>
        <v>109</v>
      </c>
      <c r="B115" s="29">
        <f>Shrubs!B37</f>
        <v>0</v>
      </c>
      <c r="C115" s="29">
        <f>Shrubs!C37</f>
        <v>0</v>
      </c>
      <c r="D115" s="80" t="s">
        <v>620</v>
      </c>
      <c r="E115" s="80" t="s">
        <v>621</v>
      </c>
      <c r="F115" s="81">
        <v>32</v>
      </c>
      <c r="G115" s="81" t="s">
        <v>531</v>
      </c>
      <c r="H115" s="82">
        <v>0</v>
      </c>
      <c r="I115" s="80"/>
      <c r="J115" s="120" t="s">
        <v>270</v>
      </c>
      <c r="K115" s="139">
        <v>1</v>
      </c>
      <c r="L115" s="137">
        <v>1.9400000000000001E-2</v>
      </c>
      <c r="P115" s="1">
        <f t="shared" si="9"/>
        <v>0</v>
      </c>
      <c r="Q115" s="1">
        <v>0.8</v>
      </c>
      <c r="R115" s="30">
        <v>9.8899999999998905E-2</v>
      </c>
      <c r="S115" s="4">
        <f t="shared" si="7"/>
        <v>0.89889999999999892</v>
      </c>
    </row>
    <row r="116" spans="1:19" x14ac:dyDescent="0.2">
      <c r="A116" s="7">
        <f t="shared" si="8"/>
        <v>110</v>
      </c>
      <c r="B116" s="29">
        <f>Shrubs!B38</f>
        <v>0</v>
      </c>
      <c r="C116" s="29">
        <f>Shrubs!C38</f>
        <v>0</v>
      </c>
      <c r="D116" s="80" t="s">
        <v>1142</v>
      </c>
      <c r="E116" s="80" t="s">
        <v>622</v>
      </c>
      <c r="F116" s="81">
        <v>32</v>
      </c>
      <c r="G116" s="81" t="s">
        <v>531</v>
      </c>
      <c r="H116" s="82">
        <v>0</v>
      </c>
      <c r="I116" s="80"/>
      <c r="J116" s="120" t="s">
        <v>271</v>
      </c>
      <c r="K116" s="139">
        <v>1</v>
      </c>
      <c r="L116" s="137">
        <v>1.9400000000000001E-2</v>
      </c>
      <c r="P116" s="1">
        <f t="shared" si="9"/>
        <v>0</v>
      </c>
      <c r="Q116" s="1">
        <v>0.8</v>
      </c>
      <c r="R116" s="30">
        <v>9.8889999999998895E-2</v>
      </c>
      <c r="S116" s="4">
        <f t="shared" si="7"/>
        <v>0.89888999999999897</v>
      </c>
    </row>
    <row r="117" spans="1:19" x14ac:dyDescent="0.2">
      <c r="A117" s="7">
        <f t="shared" si="8"/>
        <v>111</v>
      </c>
      <c r="B117" s="29">
        <f>Shrubs!B39</f>
        <v>0</v>
      </c>
      <c r="C117" s="29">
        <f>Shrubs!C39</f>
        <v>0</v>
      </c>
      <c r="D117" s="80" t="s">
        <v>1056</v>
      </c>
      <c r="E117" s="80" t="s">
        <v>1055</v>
      </c>
      <c r="F117" s="81">
        <v>32</v>
      </c>
      <c r="G117" s="81" t="s">
        <v>531</v>
      </c>
      <c r="H117" s="82">
        <v>0</v>
      </c>
      <c r="I117" s="80"/>
      <c r="J117" s="120" t="s">
        <v>271</v>
      </c>
      <c r="K117" s="139">
        <v>1</v>
      </c>
      <c r="L117" s="137">
        <v>1.9400000000000001E-2</v>
      </c>
      <c r="P117" s="1">
        <f t="shared" si="9"/>
        <v>0</v>
      </c>
      <c r="Q117" s="1">
        <v>0.8</v>
      </c>
      <c r="R117" s="30">
        <v>9.8879999999998899E-2</v>
      </c>
      <c r="S117" s="4">
        <f t="shared" si="7"/>
        <v>0.8988799999999989</v>
      </c>
    </row>
    <row r="118" spans="1:19" x14ac:dyDescent="0.2">
      <c r="A118" s="7">
        <f t="shared" si="8"/>
        <v>112</v>
      </c>
      <c r="B118" s="29">
        <f>Shrubs!B40</f>
        <v>0</v>
      </c>
      <c r="C118" s="29">
        <f>Shrubs!C40</f>
        <v>0</v>
      </c>
      <c r="D118" s="80" t="s">
        <v>1144</v>
      </c>
      <c r="E118" s="80" t="s">
        <v>1143</v>
      </c>
      <c r="F118" s="81">
        <v>18</v>
      </c>
      <c r="G118" s="81" t="s">
        <v>531</v>
      </c>
      <c r="H118" s="82">
        <v>0</v>
      </c>
      <c r="I118" s="80"/>
      <c r="J118" s="120" t="s">
        <v>271</v>
      </c>
      <c r="K118" s="139">
        <v>1</v>
      </c>
      <c r="L118" s="137">
        <v>1.9400000000000001E-2</v>
      </c>
      <c r="P118" s="1">
        <f t="shared" si="9"/>
        <v>0</v>
      </c>
      <c r="Q118" s="1">
        <v>0.8</v>
      </c>
      <c r="R118" s="30">
        <v>9.8869999999998903E-2</v>
      </c>
      <c r="S118" s="4">
        <f t="shared" si="7"/>
        <v>0.89886999999999895</v>
      </c>
    </row>
    <row r="119" spans="1:19" x14ac:dyDescent="0.2">
      <c r="A119" s="7">
        <f t="shared" si="8"/>
        <v>113</v>
      </c>
      <c r="B119" s="29">
        <f>Shrubs!B41</f>
        <v>0</v>
      </c>
      <c r="C119" s="29">
        <f>Shrubs!C41</f>
        <v>0</v>
      </c>
      <c r="D119" s="80" t="s">
        <v>1146</v>
      </c>
      <c r="E119" s="80" t="s">
        <v>1145</v>
      </c>
      <c r="F119" s="81">
        <v>32</v>
      </c>
      <c r="G119" s="81" t="s">
        <v>531</v>
      </c>
      <c r="H119" s="82">
        <v>0</v>
      </c>
      <c r="I119" s="80"/>
      <c r="J119" s="120" t="s">
        <v>271</v>
      </c>
      <c r="K119" s="139">
        <v>1</v>
      </c>
      <c r="L119" s="137">
        <v>1.9400000000000001E-2</v>
      </c>
      <c r="P119" s="1">
        <f t="shared" si="9"/>
        <v>0</v>
      </c>
      <c r="Q119" s="1">
        <v>0.8</v>
      </c>
      <c r="R119" s="30">
        <v>9.8859999999998893E-2</v>
      </c>
      <c r="S119" s="4">
        <f t="shared" si="7"/>
        <v>0.89885999999999888</v>
      </c>
    </row>
    <row r="120" spans="1:19" ht="15" x14ac:dyDescent="0.2">
      <c r="A120" s="7">
        <f t="shared" si="8"/>
        <v>114</v>
      </c>
      <c r="B120" s="29">
        <f>Shrubs!B42</f>
        <v>0</v>
      </c>
      <c r="C120" s="29">
        <f>Shrubs!C42</f>
        <v>0</v>
      </c>
      <c r="D120" s="80" t="s">
        <v>623</v>
      </c>
      <c r="E120" s="80" t="s">
        <v>624</v>
      </c>
      <c r="F120" s="81">
        <v>32</v>
      </c>
      <c r="G120" s="81" t="s">
        <v>563</v>
      </c>
      <c r="H120" s="82">
        <v>0</v>
      </c>
      <c r="I120" s="91" t="s">
        <v>957</v>
      </c>
      <c r="J120" s="120" t="s">
        <v>270</v>
      </c>
      <c r="K120" s="139">
        <v>1</v>
      </c>
      <c r="L120" s="137">
        <v>1.9400000000000001E-2</v>
      </c>
      <c r="P120" s="1">
        <f t="shared" si="9"/>
        <v>0</v>
      </c>
      <c r="Q120" s="1">
        <v>0.8</v>
      </c>
      <c r="R120" s="30">
        <v>9.8849999999998897E-2</v>
      </c>
      <c r="S120" s="4">
        <f t="shared" si="7"/>
        <v>0.89884999999999893</v>
      </c>
    </row>
    <row r="121" spans="1:19" x14ac:dyDescent="0.2">
      <c r="A121" s="7">
        <f t="shared" si="8"/>
        <v>115</v>
      </c>
      <c r="B121" s="29">
        <f>Shrubs!B43</f>
        <v>0</v>
      </c>
      <c r="C121" s="29">
        <f>Shrubs!C43</f>
        <v>0</v>
      </c>
      <c r="D121" s="80" t="s">
        <v>625</v>
      </c>
      <c r="E121" s="80" t="s">
        <v>1057</v>
      </c>
      <c r="F121" s="81">
        <v>100</v>
      </c>
      <c r="G121" s="81" t="s">
        <v>563</v>
      </c>
      <c r="H121" s="82">
        <v>0</v>
      </c>
      <c r="I121" s="80"/>
      <c r="J121" s="120" t="s">
        <v>270</v>
      </c>
      <c r="K121" s="139">
        <v>1</v>
      </c>
      <c r="L121" s="137">
        <v>1.9400000000000001E-2</v>
      </c>
      <c r="P121" s="1">
        <f t="shared" si="9"/>
        <v>0</v>
      </c>
      <c r="Q121" s="1">
        <v>0.8</v>
      </c>
      <c r="R121" s="30">
        <v>9.8839999999998804E-2</v>
      </c>
      <c r="S121" s="4">
        <f t="shared" si="7"/>
        <v>0.89883999999999886</v>
      </c>
    </row>
    <row r="122" spans="1:19" x14ac:dyDescent="0.2">
      <c r="A122" s="7">
        <f t="shared" si="8"/>
        <v>116</v>
      </c>
      <c r="B122" s="29">
        <f>Shrubs!B44</f>
        <v>0</v>
      </c>
      <c r="C122" s="29">
        <f>Shrubs!C44</f>
        <v>0</v>
      </c>
      <c r="D122" s="80" t="s">
        <v>626</v>
      </c>
      <c r="E122" s="80" t="s">
        <v>1058</v>
      </c>
      <c r="F122" s="81">
        <v>64</v>
      </c>
      <c r="G122" s="81" t="s">
        <v>563</v>
      </c>
      <c r="H122" s="82">
        <v>0</v>
      </c>
      <c r="I122" s="80"/>
      <c r="J122" s="120" t="s">
        <v>270</v>
      </c>
      <c r="K122" s="139">
        <v>1</v>
      </c>
      <c r="L122" s="137">
        <v>1.9400000000000001E-2</v>
      </c>
      <c r="P122" s="1">
        <f t="shared" si="9"/>
        <v>0</v>
      </c>
      <c r="Q122" s="1">
        <v>0.8</v>
      </c>
      <c r="R122" s="30">
        <v>9.8829999999998794E-2</v>
      </c>
      <c r="S122" s="4">
        <f t="shared" si="7"/>
        <v>0.8988299999999988</v>
      </c>
    </row>
    <row r="123" spans="1:19" x14ac:dyDescent="0.2">
      <c r="A123" s="7">
        <f t="shared" si="8"/>
        <v>117</v>
      </c>
      <c r="B123" s="29">
        <f>Shrubs!B45</f>
        <v>0</v>
      </c>
      <c r="C123" s="29">
        <f>Shrubs!C45</f>
        <v>0</v>
      </c>
      <c r="D123" s="80" t="s">
        <v>627</v>
      </c>
      <c r="E123" s="80" t="s">
        <v>628</v>
      </c>
      <c r="F123" s="81">
        <v>32</v>
      </c>
      <c r="G123" s="81" t="s">
        <v>531</v>
      </c>
      <c r="H123" s="82">
        <v>0</v>
      </c>
      <c r="I123" s="80"/>
      <c r="J123" s="120" t="s">
        <v>270</v>
      </c>
      <c r="K123" s="139">
        <v>1</v>
      </c>
      <c r="L123" s="137">
        <v>1.9400000000000001E-2</v>
      </c>
      <c r="P123" s="1">
        <f t="shared" si="9"/>
        <v>0</v>
      </c>
      <c r="Q123" s="1">
        <v>0.8</v>
      </c>
      <c r="R123" s="30">
        <v>9.8819999999998798E-2</v>
      </c>
      <c r="S123" s="4">
        <f t="shared" si="7"/>
        <v>0.89881999999999884</v>
      </c>
    </row>
    <row r="124" spans="1:19" x14ac:dyDescent="0.2">
      <c r="A124" s="7">
        <f t="shared" si="8"/>
        <v>118</v>
      </c>
      <c r="B124" s="29">
        <f>Shrubs!B46</f>
        <v>0</v>
      </c>
      <c r="C124" s="29">
        <f>Shrubs!C46</f>
        <v>0</v>
      </c>
      <c r="D124" s="80" t="s">
        <v>1147</v>
      </c>
      <c r="E124" s="80" t="s">
        <v>1148</v>
      </c>
      <c r="F124" s="81">
        <v>32</v>
      </c>
      <c r="G124" s="81" t="s">
        <v>531</v>
      </c>
      <c r="H124" s="82">
        <v>0</v>
      </c>
      <c r="I124" s="80"/>
      <c r="J124" s="120" t="s">
        <v>270</v>
      </c>
      <c r="K124" s="139">
        <v>1</v>
      </c>
      <c r="L124" s="137">
        <v>1.9400000000000001E-2</v>
      </c>
      <c r="P124" s="1">
        <f t="shared" si="9"/>
        <v>0</v>
      </c>
      <c r="Q124" s="1">
        <v>0.8</v>
      </c>
      <c r="R124" s="30">
        <v>9.8809999999998802E-2</v>
      </c>
      <c r="S124" s="4">
        <f t="shared" si="7"/>
        <v>0.89880999999999889</v>
      </c>
    </row>
    <row r="125" spans="1:19" ht="15" x14ac:dyDescent="0.2">
      <c r="A125" s="7">
        <f t="shared" si="8"/>
        <v>119</v>
      </c>
      <c r="B125" s="29">
        <f>Shrubs!B47</f>
        <v>0</v>
      </c>
      <c r="C125" s="29">
        <f>Shrubs!C47</f>
        <v>0</v>
      </c>
      <c r="D125" s="80" t="s">
        <v>629</v>
      </c>
      <c r="E125" s="80" t="s">
        <v>630</v>
      </c>
      <c r="F125" s="81">
        <v>50</v>
      </c>
      <c r="G125" s="81" t="s">
        <v>563</v>
      </c>
      <c r="H125" s="82">
        <v>0</v>
      </c>
      <c r="I125" s="91" t="s">
        <v>974</v>
      </c>
      <c r="J125" s="120" t="s">
        <v>270</v>
      </c>
      <c r="K125" s="139">
        <v>1</v>
      </c>
      <c r="L125" s="137">
        <v>1.9400000000000001E-2</v>
      </c>
      <c r="P125" s="1">
        <f t="shared" si="9"/>
        <v>0</v>
      </c>
      <c r="Q125" s="1">
        <v>0.8</v>
      </c>
      <c r="R125" s="30">
        <v>9.8799999999998805E-2</v>
      </c>
      <c r="S125" s="4">
        <f t="shared" si="7"/>
        <v>0.89879999999999882</v>
      </c>
    </row>
    <row r="126" spans="1:19" ht="15" x14ac:dyDescent="0.2">
      <c r="A126" s="7">
        <f t="shared" si="8"/>
        <v>120</v>
      </c>
      <c r="B126" s="29">
        <f>Shrubs!B48</f>
        <v>0</v>
      </c>
      <c r="C126" s="29">
        <f>Shrubs!C48</f>
        <v>0</v>
      </c>
      <c r="D126" s="80" t="s">
        <v>1059</v>
      </c>
      <c r="E126" s="80" t="s">
        <v>1060</v>
      </c>
      <c r="F126" s="81">
        <v>32</v>
      </c>
      <c r="G126" s="81" t="s">
        <v>563</v>
      </c>
      <c r="H126" s="82">
        <v>0</v>
      </c>
      <c r="I126" s="91"/>
      <c r="J126" s="120" t="s">
        <v>270</v>
      </c>
      <c r="K126" s="139">
        <v>1</v>
      </c>
      <c r="L126" s="137">
        <v>1.9400000000000001E-2</v>
      </c>
      <c r="P126" s="1">
        <f t="shared" si="9"/>
        <v>0</v>
      </c>
      <c r="Q126" s="1">
        <v>0.8</v>
      </c>
      <c r="R126" s="30">
        <v>9.8789999999998795E-2</v>
      </c>
      <c r="S126" s="4">
        <f t="shared" si="7"/>
        <v>0.89878999999999887</v>
      </c>
    </row>
    <row r="127" spans="1:19" ht="15" x14ac:dyDescent="0.2">
      <c r="A127" s="7">
        <f t="shared" si="8"/>
        <v>121</v>
      </c>
      <c r="B127" s="29">
        <f>Shrubs!B49</f>
        <v>0</v>
      </c>
      <c r="C127" s="29">
        <f>Shrubs!C49</f>
        <v>0</v>
      </c>
      <c r="D127" s="80" t="s">
        <v>1344</v>
      </c>
      <c r="E127" s="80" t="s">
        <v>1347</v>
      </c>
      <c r="F127" s="81">
        <v>32</v>
      </c>
      <c r="G127" s="81" t="s">
        <v>562</v>
      </c>
      <c r="H127" s="82">
        <v>0</v>
      </c>
      <c r="I127" s="91"/>
      <c r="J127" s="120" t="s">
        <v>270</v>
      </c>
      <c r="K127" s="139">
        <v>1</v>
      </c>
      <c r="L127" s="137">
        <v>1.9400000000000001E-2</v>
      </c>
      <c r="P127" s="1">
        <f t="shared" si="9"/>
        <v>0</v>
      </c>
      <c r="Q127" s="1">
        <v>0.8</v>
      </c>
      <c r="R127" s="30">
        <v>9.8779999999998799E-2</v>
      </c>
      <c r="S127" s="4">
        <f t="shared" si="7"/>
        <v>0.8987799999999988</v>
      </c>
    </row>
    <row r="128" spans="1:19" x14ac:dyDescent="0.2">
      <c r="A128" s="7">
        <f t="shared" si="8"/>
        <v>122</v>
      </c>
      <c r="B128" s="29">
        <f>Shrubs!B50</f>
        <v>0</v>
      </c>
      <c r="C128" s="29">
        <f>Shrubs!C50</f>
        <v>0</v>
      </c>
      <c r="D128" s="80" t="s">
        <v>1345</v>
      </c>
      <c r="E128" s="80" t="s">
        <v>1346</v>
      </c>
      <c r="F128" s="81">
        <v>32</v>
      </c>
      <c r="G128" s="81" t="s">
        <v>564</v>
      </c>
      <c r="H128" s="82">
        <v>0</v>
      </c>
      <c r="I128" s="80"/>
      <c r="J128" s="120" t="s">
        <v>270</v>
      </c>
      <c r="K128" s="139">
        <v>1</v>
      </c>
      <c r="L128" s="137">
        <v>1.9400000000000001E-2</v>
      </c>
      <c r="P128" s="1">
        <f t="shared" si="9"/>
        <v>0</v>
      </c>
      <c r="Q128" s="1">
        <v>0.8</v>
      </c>
      <c r="R128" s="30">
        <v>9.8769999999998803E-2</v>
      </c>
      <c r="S128" s="4">
        <f t="shared" si="7"/>
        <v>0.89876999999999885</v>
      </c>
    </row>
    <row r="129" spans="1:19" x14ac:dyDescent="0.2">
      <c r="A129" s="7">
        <f t="shared" si="8"/>
        <v>123</v>
      </c>
      <c r="B129" s="29">
        <f>Shrubs!B51</f>
        <v>0</v>
      </c>
      <c r="C129" s="29">
        <f>Shrubs!C51</f>
        <v>0</v>
      </c>
      <c r="D129" s="80" t="s">
        <v>1086</v>
      </c>
      <c r="E129" s="80" t="s">
        <v>1087</v>
      </c>
      <c r="F129" s="81">
        <v>64</v>
      </c>
      <c r="G129" s="81" t="s">
        <v>562</v>
      </c>
      <c r="H129" s="82">
        <v>0</v>
      </c>
      <c r="I129" s="80"/>
      <c r="J129" s="120" t="s">
        <v>270</v>
      </c>
      <c r="K129" s="139">
        <v>1.5</v>
      </c>
      <c r="L129" s="137">
        <v>2.9100000000000001E-2</v>
      </c>
      <c r="P129" s="1">
        <f t="shared" si="9"/>
        <v>0</v>
      </c>
      <c r="Q129" s="1">
        <v>0.8</v>
      </c>
      <c r="R129" s="30">
        <v>9.8759999999998793E-2</v>
      </c>
      <c r="S129" s="4">
        <f t="shared" si="7"/>
        <v>0.89875999999999889</v>
      </c>
    </row>
    <row r="130" spans="1:19" x14ac:dyDescent="0.2">
      <c r="A130" s="7">
        <f t="shared" si="8"/>
        <v>124</v>
      </c>
      <c r="B130" s="29">
        <f>Shrubs!B52</f>
        <v>0</v>
      </c>
      <c r="C130" s="29">
        <f>Shrubs!C52</f>
        <v>0</v>
      </c>
      <c r="D130" s="80" t="s">
        <v>1263</v>
      </c>
      <c r="E130" s="80" t="s">
        <v>1264</v>
      </c>
      <c r="F130" s="81">
        <v>64</v>
      </c>
      <c r="G130" s="81" t="s">
        <v>562</v>
      </c>
      <c r="H130" s="82">
        <v>0</v>
      </c>
      <c r="I130" s="80"/>
      <c r="J130" s="120" t="s">
        <v>270</v>
      </c>
      <c r="K130" s="139">
        <v>1.5</v>
      </c>
      <c r="L130" s="137">
        <v>2.9100000000000001E-2</v>
      </c>
      <c r="P130" s="1">
        <f t="shared" si="9"/>
        <v>0</v>
      </c>
      <c r="Q130" s="1">
        <v>0.8</v>
      </c>
      <c r="R130" s="30">
        <v>9.8749999999998797E-2</v>
      </c>
      <c r="S130" s="4">
        <f t="shared" si="7"/>
        <v>0.89874999999999883</v>
      </c>
    </row>
    <row r="131" spans="1:19" x14ac:dyDescent="0.2">
      <c r="A131" s="7">
        <f t="shared" si="8"/>
        <v>125</v>
      </c>
      <c r="B131" s="29">
        <f>Shrubs!B53</f>
        <v>0</v>
      </c>
      <c r="C131" s="29">
        <f>Shrubs!C53</f>
        <v>0</v>
      </c>
      <c r="D131" s="80" t="s">
        <v>1265</v>
      </c>
      <c r="E131" s="80" t="s">
        <v>1266</v>
      </c>
      <c r="F131" s="81">
        <v>100</v>
      </c>
      <c r="G131" s="81" t="s">
        <v>531</v>
      </c>
      <c r="H131" s="82">
        <v>0</v>
      </c>
      <c r="I131" s="80"/>
      <c r="J131" s="120" t="s">
        <v>270</v>
      </c>
      <c r="K131" s="139">
        <v>1</v>
      </c>
      <c r="L131" s="137">
        <v>1.9400000000000001E-2</v>
      </c>
      <c r="P131" s="1">
        <f t="shared" si="9"/>
        <v>0</v>
      </c>
      <c r="Q131" s="1">
        <v>0.8</v>
      </c>
      <c r="R131" s="30">
        <v>9.8739999999998704E-2</v>
      </c>
      <c r="S131" s="4">
        <f t="shared" si="7"/>
        <v>0.89873999999999876</v>
      </c>
    </row>
    <row r="132" spans="1:19" x14ac:dyDescent="0.2">
      <c r="A132" s="7">
        <f t="shared" si="8"/>
        <v>126</v>
      </c>
      <c r="B132" s="29">
        <f>Shrubs!B54</f>
        <v>0</v>
      </c>
      <c r="C132" s="29">
        <f>Shrubs!C54</f>
        <v>0</v>
      </c>
      <c r="D132" s="80" t="s">
        <v>632</v>
      </c>
      <c r="E132" s="80" t="s">
        <v>633</v>
      </c>
      <c r="F132" s="81">
        <v>32</v>
      </c>
      <c r="G132" s="81" t="s">
        <v>531</v>
      </c>
      <c r="H132" s="82">
        <v>0</v>
      </c>
      <c r="I132" s="80"/>
      <c r="J132" s="120" t="s">
        <v>270</v>
      </c>
      <c r="K132" s="139">
        <v>1</v>
      </c>
      <c r="L132" s="137">
        <v>1.9400000000000001E-2</v>
      </c>
      <c r="P132" s="1">
        <f t="shared" si="9"/>
        <v>0</v>
      </c>
      <c r="Q132" s="1">
        <v>0.8</v>
      </c>
      <c r="R132" s="30">
        <v>9.8729999999998694E-2</v>
      </c>
      <c r="S132" s="4">
        <f t="shared" si="7"/>
        <v>0.8987299999999987</v>
      </c>
    </row>
    <row r="133" spans="1:19" x14ac:dyDescent="0.2">
      <c r="A133" s="7">
        <f t="shared" si="8"/>
        <v>127</v>
      </c>
      <c r="B133" s="29">
        <f>Shrubs!B55</f>
        <v>0</v>
      </c>
      <c r="C133" s="29">
        <f>Shrubs!C55</f>
        <v>0</v>
      </c>
      <c r="D133" s="80" t="s">
        <v>634</v>
      </c>
      <c r="E133" s="80" t="s">
        <v>635</v>
      </c>
      <c r="F133" s="81">
        <v>32</v>
      </c>
      <c r="G133" s="81" t="s">
        <v>531</v>
      </c>
      <c r="H133" s="82">
        <v>0</v>
      </c>
      <c r="I133" s="80"/>
      <c r="J133" s="120" t="s">
        <v>270</v>
      </c>
      <c r="K133" s="139">
        <v>1</v>
      </c>
      <c r="L133" s="137">
        <v>1.9400000000000001E-2</v>
      </c>
      <c r="P133" s="1">
        <f t="shared" si="9"/>
        <v>0</v>
      </c>
      <c r="Q133" s="1">
        <v>0.8</v>
      </c>
      <c r="R133" s="30">
        <v>9.8719999999998698E-2</v>
      </c>
      <c r="S133" s="4">
        <f t="shared" si="7"/>
        <v>0.89871999999999874</v>
      </c>
    </row>
    <row r="134" spans="1:19" x14ac:dyDescent="0.2">
      <c r="A134" s="7">
        <f t="shared" si="8"/>
        <v>128</v>
      </c>
      <c r="B134" s="29">
        <f>Shrubs!B56</f>
        <v>0</v>
      </c>
      <c r="C134" s="29">
        <f>Shrubs!C56</f>
        <v>0</v>
      </c>
      <c r="D134" s="80" t="s">
        <v>636</v>
      </c>
      <c r="E134" s="80" t="s">
        <v>637</v>
      </c>
      <c r="F134" s="81">
        <v>32</v>
      </c>
      <c r="G134" s="81" t="s">
        <v>562</v>
      </c>
      <c r="H134" s="82">
        <v>0</v>
      </c>
      <c r="I134" s="80"/>
      <c r="J134" s="120" t="s">
        <v>270</v>
      </c>
      <c r="K134" s="139">
        <v>1</v>
      </c>
      <c r="L134" s="137">
        <v>1.9400000000000001E-2</v>
      </c>
      <c r="P134" s="1">
        <f t="shared" si="9"/>
        <v>0</v>
      </c>
      <c r="Q134" s="1">
        <v>0.8</v>
      </c>
      <c r="R134" s="30">
        <v>9.8709999999998702E-2</v>
      </c>
      <c r="S134" s="4">
        <f t="shared" si="7"/>
        <v>0.89870999999999879</v>
      </c>
    </row>
    <row r="135" spans="1:19" x14ac:dyDescent="0.2">
      <c r="A135" s="7">
        <f t="shared" si="8"/>
        <v>129</v>
      </c>
      <c r="B135" s="29">
        <f>Shrubs!B57</f>
        <v>0</v>
      </c>
      <c r="C135" s="29">
        <f>Shrubs!C57</f>
        <v>0</v>
      </c>
      <c r="D135" s="80" t="s">
        <v>638</v>
      </c>
      <c r="E135" s="80" t="s">
        <v>639</v>
      </c>
      <c r="F135" s="81">
        <v>32</v>
      </c>
      <c r="G135" s="81" t="s">
        <v>562</v>
      </c>
      <c r="H135" s="82">
        <v>0</v>
      </c>
      <c r="I135" s="80"/>
      <c r="J135" s="120" t="s">
        <v>270</v>
      </c>
      <c r="K135" s="139">
        <v>1</v>
      </c>
      <c r="L135" s="137">
        <v>1.9400000000000001E-2</v>
      </c>
      <c r="P135" s="1">
        <f t="shared" si="9"/>
        <v>0</v>
      </c>
      <c r="Q135" s="1">
        <v>0.8</v>
      </c>
      <c r="R135" s="30">
        <v>9.8699999999998705E-2</v>
      </c>
      <c r="S135" s="4">
        <f t="shared" si="7"/>
        <v>0.89869999999999872</v>
      </c>
    </row>
    <row r="136" spans="1:19" x14ac:dyDescent="0.2">
      <c r="A136" s="7">
        <f t="shared" si="8"/>
        <v>130</v>
      </c>
      <c r="B136" s="29">
        <f>Shrubs!B58</f>
        <v>0</v>
      </c>
      <c r="C136" s="29">
        <f>Shrubs!C58</f>
        <v>0</v>
      </c>
      <c r="D136" s="80" t="s">
        <v>640</v>
      </c>
      <c r="E136" s="80" t="s">
        <v>641</v>
      </c>
      <c r="F136" s="81">
        <v>50</v>
      </c>
      <c r="G136" s="81" t="s">
        <v>531</v>
      </c>
      <c r="H136" s="82">
        <v>0</v>
      </c>
      <c r="I136" s="80"/>
      <c r="J136" s="120" t="s">
        <v>270</v>
      </c>
      <c r="K136" s="139">
        <v>1</v>
      </c>
      <c r="L136" s="137">
        <v>1.9400000000000001E-2</v>
      </c>
      <c r="P136" s="1">
        <f t="shared" si="9"/>
        <v>0</v>
      </c>
      <c r="Q136" s="1">
        <v>0.8</v>
      </c>
      <c r="R136" s="30">
        <v>9.8689999999998695E-2</v>
      </c>
      <c r="S136" s="4">
        <f t="shared" si="7"/>
        <v>0.89868999999999877</v>
      </c>
    </row>
    <row r="137" spans="1:19" x14ac:dyDescent="0.2">
      <c r="A137" s="7">
        <f t="shared" si="8"/>
        <v>131</v>
      </c>
      <c r="B137" s="29">
        <f>Shrubs!B59</f>
        <v>0</v>
      </c>
      <c r="C137" s="29">
        <f>Shrubs!C59</f>
        <v>0</v>
      </c>
      <c r="D137" s="80" t="s">
        <v>644</v>
      </c>
      <c r="E137" s="80" t="s">
        <v>645</v>
      </c>
      <c r="F137" s="81">
        <v>32</v>
      </c>
      <c r="G137" s="81" t="s">
        <v>531</v>
      </c>
      <c r="H137" s="82">
        <v>0</v>
      </c>
      <c r="I137" s="80"/>
      <c r="J137" s="120" t="s">
        <v>270</v>
      </c>
      <c r="K137" s="139">
        <v>1</v>
      </c>
      <c r="L137" s="137">
        <v>1.9400000000000001E-2</v>
      </c>
      <c r="P137" s="1">
        <f t="shared" si="9"/>
        <v>0</v>
      </c>
      <c r="Q137" s="1">
        <v>0.8</v>
      </c>
      <c r="R137" s="30">
        <v>9.8679999999998699E-2</v>
      </c>
      <c r="S137" s="4">
        <f t="shared" si="7"/>
        <v>0.8986799999999987</v>
      </c>
    </row>
    <row r="138" spans="1:19" x14ac:dyDescent="0.2">
      <c r="A138" s="7">
        <f t="shared" si="8"/>
        <v>132</v>
      </c>
      <c r="B138" s="29">
        <f>Shrubs!B60</f>
        <v>0</v>
      </c>
      <c r="C138" s="29">
        <f>Shrubs!C60</f>
        <v>0</v>
      </c>
      <c r="D138" s="80" t="s">
        <v>1267</v>
      </c>
      <c r="E138" s="80" t="s">
        <v>1268</v>
      </c>
      <c r="F138" s="81">
        <v>32</v>
      </c>
      <c r="G138" s="81" t="s">
        <v>531</v>
      </c>
      <c r="H138" s="82">
        <v>0</v>
      </c>
      <c r="I138" s="80"/>
      <c r="J138" s="120" t="s">
        <v>270</v>
      </c>
      <c r="K138" s="139">
        <v>1</v>
      </c>
      <c r="L138" s="137">
        <v>1.9400000000000001E-2</v>
      </c>
      <c r="P138" s="1">
        <f t="shared" si="9"/>
        <v>0</v>
      </c>
      <c r="Q138" s="1">
        <v>0.8</v>
      </c>
      <c r="R138" s="30">
        <v>9.8669999999998703E-2</v>
      </c>
      <c r="S138" s="4">
        <f t="shared" si="7"/>
        <v>0.89866999999999875</v>
      </c>
    </row>
    <row r="139" spans="1:19" ht="15" x14ac:dyDescent="0.2">
      <c r="A139" s="7">
        <f t="shared" si="8"/>
        <v>133</v>
      </c>
      <c r="B139" s="29">
        <f>Shrubs!B61</f>
        <v>0</v>
      </c>
      <c r="C139" s="29">
        <f>Shrubs!C61</f>
        <v>0</v>
      </c>
      <c r="D139" s="80" t="s">
        <v>1023</v>
      </c>
      <c r="E139" s="80" t="s">
        <v>1024</v>
      </c>
      <c r="F139" s="81">
        <v>32</v>
      </c>
      <c r="G139" s="81" t="s">
        <v>531</v>
      </c>
      <c r="H139" s="82">
        <v>0</v>
      </c>
      <c r="I139" s="91" t="s">
        <v>1016</v>
      </c>
      <c r="J139" s="120" t="s">
        <v>270</v>
      </c>
      <c r="K139" s="139">
        <v>1</v>
      </c>
      <c r="L139" s="137">
        <v>1.9400000000000001E-2</v>
      </c>
      <c r="P139" s="1">
        <f t="shared" si="9"/>
        <v>0</v>
      </c>
      <c r="Q139" s="1">
        <v>0.8</v>
      </c>
      <c r="R139" s="30">
        <v>9.8659999999998693E-2</v>
      </c>
      <c r="S139" s="4">
        <f t="shared" si="7"/>
        <v>0.89865999999999868</v>
      </c>
    </row>
    <row r="140" spans="1:19" x14ac:dyDescent="0.2">
      <c r="A140" s="7">
        <f t="shared" si="8"/>
        <v>134</v>
      </c>
      <c r="B140" s="29">
        <f>Shrubs!B62</f>
        <v>0</v>
      </c>
      <c r="C140" s="29">
        <f>Shrubs!C62</f>
        <v>0</v>
      </c>
      <c r="D140" s="80" t="s">
        <v>642</v>
      </c>
      <c r="E140" s="80" t="s">
        <v>643</v>
      </c>
      <c r="F140" s="81">
        <v>32</v>
      </c>
      <c r="G140" s="81" t="s">
        <v>531</v>
      </c>
      <c r="H140" s="82">
        <v>0</v>
      </c>
      <c r="I140" s="80"/>
      <c r="J140" s="120" t="s">
        <v>270</v>
      </c>
      <c r="K140" s="139">
        <v>1</v>
      </c>
      <c r="L140" s="137">
        <v>1.9400000000000001E-2</v>
      </c>
      <c r="P140" s="1">
        <f t="shared" si="9"/>
        <v>0</v>
      </c>
      <c r="Q140" s="1">
        <v>0.8</v>
      </c>
      <c r="R140" s="30">
        <v>9.8649999999998697E-2</v>
      </c>
      <c r="S140" s="4">
        <f t="shared" ref="S140:S203" si="10">SUM(Q140+R140+P140)</f>
        <v>0.89864999999999873</v>
      </c>
    </row>
    <row r="141" spans="1:19" ht="15" x14ac:dyDescent="0.2">
      <c r="A141" s="7">
        <f t="shared" si="8"/>
        <v>135</v>
      </c>
      <c r="B141" s="29">
        <f>Shrubs!B63</f>
        <v>0</v>
      </c>
      <c r="C141" s="29">
        <f>Shrubs!C63</f>
        <v>0</v>
      </c>
      <c r="D141" s="80" t="s">
        <v>646</v>
      </c>
      <c r="E141" s="80" t="s">
        <v>647</v>
      </c>
      <c r="F141" s="81">
        <v>32</v>
      </c>
      <c r="G141" s="81" t="s">
        <v>562</v>
      </c>
      <c r="H141" s="82">
        <v>0</v>
      </c>
      <c r="I141" s="91" t="s">
        <v>1038</v>
      </c>
      <c r="J141" s="120" t="s">
        <v>270</v>
      </c>
      <c r="K141" s="139">
        <v>1</v>
      </c>
      <c r="L141" s="137">
        <v>1.9400000000000001E-2</v>
      </c>
      <c r="P141" s="1">
        <f t="shared" si="9"/>
        <v>0</v>
      </c>
      <c r="Q141" s="1">
        <v>0.8</v>
      </c>
      <c r="R141" s="30">
        <v>9.8639999999998604E-2</v>
      </c>
      <c r="S141" s="4">
        <f t="shared" si="10"/>
        <v>0.89863999999999866</v>
      </c>
    </row>
    <row r="142" spans="1:19" ht="15" x14ac:dyDescent="0.2">
      <c r="A142" s="7">
        <f t="shared" si="8"/>
        <v>136</v>
      </c>
      <c r="B142" s="29">
        <f>Shrubs!B64</f>
        <v>0</v>
      </c>
      <c r="C142" s="29">
        <f>Shrubs!C64</f>
        <v>0</v>
      </c>
      <c r="D142" s="80" t="s">
        <v>648</v>
      </c>
      <c r="E142" s="80" t="s">
        <v>649</v>
      </c>
      <c r="F142" s="81">
        <v>64</v>
      </c>
      <c r="G142" s="81" t="s">
        <v>531</v>
      </c>
      <c r="H142" s="82">
        <v>0</v>
      </c>
      <c r="I142" s="92" t="s">
        <v>927</v>
      </c>
      <c r="J142" s="120" t="s">
        <v>270</v>
      </c>
      <c r="K142" s="139">
        <v>1</v>
      </c>
      <c r="L142" s="137">
        <v>1.9400000000000001E-2</v>
      </c>
      <c r="P142" s="1">
        <f t="shared" si="9"/>
        <v>0</v>
      </c>
      <c r="Q142" s="1">
        <v>0.8</v>
      </c>
      <c r="R142" s="30">
        <v>9.8629999999998594E-2</v>
      </c>
      <c r="S142" s="4">
        <f t="shared" si="10"/>
        <v>0.8986299999999986</v>
      </c>
    </row>
    <row r="143" spans="1:19" ht="15" x14ac:dyDescent="0.2">
      <c r="A143" s="7">
        <f t="shared" si="8"/>
        <v>137</v>
      </c>
      <c r="B143" s="29">
        <f>Shrubs!B65</f>
        <v>0</v>
      </c>
      <c r="C143" s="29">
        <f>Shrubs!C65</f>
        <v>0</v>
      </c>
      <c r="D143" s="80" t="s">
        <v>650</v>
      </c>
      <c r="E143" s="80" t="s">
        <v>651</v>
      </c>
      <c r="F143" s="81">
        <v>32</v>
      </c>
      <c r="G143" s="81" t="s">
        <v>563</v>
      </c>
      <c r="H143" s="82">
        <v>0</v>
      </c>
      <c r="I143" s="91" t="s">
        <v>988</v>
      </c>
      <c r="J143" s="120" t="s">
        <v>937</v>
      </c>
      <c r="K143" s="139">
        <v>1</v>
      </c>
      <c r="L143" s="137">
        <v>1.9400000000000001E-2</v>
      </c>
      <c r="P143" s="1">
        <f t="shared" si="9"/>
        <v>0</v>
      </c>
      <c r="Q143" s="1">
        <v>0.8</v>
      </c>
      <c r="R143" s="30">
        <v>9.8619999999998598E-2</v>
      </c>
      <c r="S143" s="4">
        <f t="shared" si="10"/>
        <v>0.89861999999999864</v>
      </c>
    </row>
    <row r="144" spans="1:19" x14ac:dyDescent="0.2">
      <c r="A144" s="7">
        <f t="shared" si="8"/>
        <v>138</v>
      </c>
      <c r="B144" s="29">
        <f>Shrubs!B66</f>
        <v>0</v>
      </c>
      <c r="C144" s="29">
        <f>Shrubs!C66</f>
        <v>0</v>
      </c>
      <c r="D144" s="80" t="s">
        <v>1065</v>
      </c>
      <c r="E144" s="80" t="s">
        <v>1064</v>
      </c>
      <c r="F144" s="81">
        <v>50</v>
      </c>
      <c r="G144" s="81" t="s">
        <v>563</v>
      </c>
      <c r="H144" s="82">
        <v>0</v>
      </c>
      <c r="I144" s="80"/>
      <c r="J144" s="120" t="s">
        <v>270</v>
      </c>
      <c r="K144" s="139">
        <v>1</v>
      </c>
      <c r="L144" s="137">
        <v>1.9400000000000001E-2</v>
      </c>
      <c r="P144" s="1">
        <f t="shared" si="9"/>
        <v>0</v>
      </c>
      <c r="Q144" s="1">
        <v>0.8</v>
      </c>
      <c r="R144" s="30">
        <v>9.8609999999998602E-2</v>
      </c>
      <c r="S144" s="4">
        <f t="shared" si="10"/>
        <v>0.89860999999999869</v>
      </c>
    </row>
    <row r="145" spans="1:19" x14ac:dyDescent="0.2">
      <c r="A145" s="7">
        <f t="shared" si="8"/>
        <v>139</v>
      </c>
      <c r="B145" s="29">
        <f>Shrubs!B67</f>
        <v>0</v>
      </c>
      <c r="C145" s="29">
        <f>Shrubs!C67</f>
        <v>0</v>
      </c>
      <c r="D145" s="80" t="s">
        <v>1063</v>
      </c>
      <c r="E145" s="80" t="s">
        <v>631</v>
      </c>
      <c r="F145" s="81">
        <v>32</v>
      </c>
      <c r="G145" s="81" t="s">
        <v>563</v>
      </c>
      <c r="H145" s="82">
        <v>0</v>
      </c>
      <c r="I145" s="80"/>
      <c r="J145" s="120" t="s">
        <v>270</v>
      </c>
      <c r="K145" s="139">
        <v>1</v>
      </c>
      <c r="L145" s="137">
        <v>1.9400000000000001E-2</v>
      </c>
      <c r="P145" s="1">
        <f t="shared" si="9"/>
        <v>0</v>
      </c>
      <c r="Q145" s="1">
        <v>0.8</v>
      </c>
      <c r="R145" s="30">
        <v>9.8599999999998605E-2</v>
      </c>
      <c r="S145" s="4">
        <f t="shared" si="10"/>
        <v>0.89859999999999862</v>
      </c>
    </row>
    <row r="146" spans="1:19" ht="15" x14ac:dyDescent="0.2">
      <c r="A146" s="7">
        <f t="shared" ref="A146:A209" si="11">RANK(S146,S$5:S$631,0)</f>
        <v>140</v>
      </c>
      <c r="B146" s="29">
        <f>Shrubs!B68</f>
        <v>0</v>
      </c>
      <c r="C146" s="29">
        <f>Shrubs!C68</f>
        <v>0</v>
      </c>
      <c r="D146" s="80" t="s">
        <v>1062</v>
      </c>
      <c r="E146" s="80" t="s">
        <v>1061</v>
      </c>
      <c r="F146" s="81">
        <v>18</v>
      </c>
      <c r="G146" s="81" t="s">
        <v>563</v>
      </c>
      <c r="H146" s="82">
        <v>0</v>
      </c>
      <c r="I146" s="91" t="s">
        <v>936</v>
      </c>
      <c r="J146" s="120" t="s">
        <v>937</v>
      </c>
      <c r="K146" s="139">
        <v>1</v>
      </c>
      <c r="L146" s="137">
        <v>1.9400000000000001E-2</v>
      </c>
      <c r="P146" s="1">
        <f t="shared" ref="P146:P209" si="12">IF(C146=0,0,1)</f>
        <v>0</v>
      </c>
      <c r="Q146" s="1">
        <v>0.8</v>
      </c>
      <c r="R146" s="30">
        <v>9.8589999999998595E-2</v>
      </c>
      <c r="S146" s="4">
        <f t="shared" si="10"/>
        <v>0.89858999999999867</v>
      </c>
    </row>
    <row r="147" spans="1:19" x14ac:dyDescent="0.2">
      <c r="A147" s="7">
        <f t="shared" si="11"/>
        <v>141</v>
      </c>
      <c r="B147" s="29">
        <f>Shrubs!B69</f>
        <v>0</v>
      </c>
      <c r="C147" s="29">
        <f>Shrubs!C69</f>
        <v>0</v>
      </c>
      <c r="D147" s="80" t="s">
        <v>652</v>
      </c>
      <c r="E147" s="80" t="s">
        <v>653</v>
      </c>
      <c r="F147" s="81">
        <v>50</v>
      </c>
      <c r="G147" s="81" t="s">
        <v>562</v>
      </c>
      <c r="H147" s="82">
        <v>0</v>
      </c>
      <c r="I147" s="80"/>
      <c r="J147" s="120" t="s">
        <v>270</v>
      </c>
      <c r="K147" s="139">
        <v>1.5</v>
      </c>
      <c r="L147" s="137">
        <v>2.9100000000000001E-2</v>
      </c>
      <c r="P147" s="1">
        <f t="shared" si="12"/>
        <v>0</v>
      </c>
      <c r="Q147" s="1">
        <v>0.8</v>
      </c>
      <c r="R147" s="30">
        <v>9.8579999999998599E-2</v>
      </c>
      <c r="S147" s="4">
        <f t="shared" si="10"/>
        <v>0.8985799999999986</v>
      </c>
    </row>
    <row r="148" spans="1:19" x14ac:dyDescent="0.2">
      <c r="A148" s="7">
        <f t="shared" si="11"/>
        <v>142</v>
      </c>
      <c r="B148" s="29">
        <f>Shrubs!B70</f>
        <v>0</v>
      </c>
      <c r="C148" s="29">
        <f>Shrubs!C70</f>
        <v>0</v>
      </c>
      <c r="D148" s="80" t="s">
        <v>1269</v>
      </c>
      <c r="E148" s="80" t="s">
        <v>1270</v>
      </c>
      <c r="F148" s="81">
        <v>50</v>
      </c>
      <c r="G148" s="81" t="s">
        <v>562</v>
      </c>
      <c r="H148" s="82">
        <v>0</v>
      </c>
      <c r="I148" s="80"/>
      <c r="J148" s="120" t="s">
        <v>270</v>
      </c>
      <c r="K148" s="139">
        <v>1.5</v>
      </c>
      <c r="L148" s="137">
        <v>2.9100000000000001E-2</v>
      </c>
      <c r="P148" s="1">
        <f t="shared" si="12"/>
        <v>0</v>
      </c>
      <c r="Q148" s="1">
        <v>0.8</v>
      </c>
      <c r="R148" s="30">
        <v>9.8569999999998603E-2</v>
      </c>
      <c r="S148" s="4">
        <f t="shared" si="10"/>
        <v>0.89856999999999865</v>
      </c>
    </row>
    <row r="149" spans="1:19" x14ac:dyDescent="0.2">
      <c r="A149" s="7">
        <f t="shared" si="11"/>
        <v>143</v>
      </c>
      <c r="B149" s="29">
        <f>Shrubs!B71</f>
        <v>0</v>
      </c>
      <c r="C149" s="29">
        <f>Shrubs!C71</f>
        <v>0</v>
      </c>
      <c r="D149" s="80" t="s">
        <v>1149</v>
      </c>
      <c r="E149" s="80" t="s">
        <v>1150</v>
      </c>
      <c r="F149" s="81">
        <v>32</v>
      </c>
      <c r="G149" s="81" t="s">
        <v>562</v>
      </c>
      <c r="H149" s="82">
        <v>0</v>
      </c>
      <c r="I149" s="80"/>
      <c r="J149" s="120" t="s">
        <v>270</v>
      </c>
      <c r="K149" s="139">
        <v>1.5</v>
      </c>
      <c r="L149" s="137">
        <v>2.9100000000000001E-2</v>
      </c>
      <c r="P149" s="1">
        <f t="shared" si="12"/>
        <v>0</v>
      </c>
      <c r="Q149" s="1">
        <v>0.8</v>
      </c>
      <c r="R149" s="30">
        <v>9.8559999999998593E-2</v>
      </c>
      <c r="S149" s="4">
        <f t="shared" si="10"/>
        <v>0.89855999999999869</v>
      </c>
    </row>
    <row r="150" spans="1:19" x14ac:dyDescent="0.2">
      <c r="A150" s="7">
        <f t="shared" si="11"/>
        <v>144</v>
      </c>
      <c r="B150" s="29">
        <f>Shrubs!B72</f>
        <v>0</v>
      </c>
      <c r="C150" s="29">
        <f>Shrubs!C72</f>
        <v>0</v>
      </c>
      <c r="D150" s="80" t="s">
        <v>654</v>
      </c>
      <c r="E150" s="80" t="s">
        <v>1066</v>
      </c>
      <c r="F150" s="81">
        <v>32</v>
      </c>
      <c r="G150" s="81" t="s">
        <v>531</v>
      </c>
      <c r="H150" s="82">
        <v>0</v>
      </c>
      <c r="I150" s="80"/>
      <c r="J150" s="120" t="s">
        <v>270</v>
      </c>
      <c r="K150" s="139">
        <v>1</v>
      </c>
      <c r="L150" s="137">
        <v>1.9400000000000001E-2</v>
      </c>
      <c r="P150" s="1">
        <f t="shared" si="12"/>
        <v>0</v>
      </c>
      <c r="Q150" s="1">
        <v>0.8</v>
      </c>
      <c r="R150" s="30">
        <v>9.8549999999998597E-2</v>
      </c>
      <c r="S150" s="4">
        <f t="shared" si="10"/>
        <v>0.89854999999999863</v>
      </c>
    </row>
    <row r="151" spans="1:19" ht="15" x14ac:dyDescent="0.2">
      <c r="A151" s="7">
        <f t="shared" si="11"/>
        <v>145</v>
      </c>
      <c r="B151" s="29">
        <f>Shrubs!B73</f>
        <v>0</v>
      </c>
      <c r="C151" s="29">
        <f>Shrubs!C73</f>
        <v>0</v>
      </c>
      <c r="D151" s="80" t="s">
        <v>656</v>
      </c>
      <c r="E151" s="80" t="s">
        <v>657</v>
      </c>
      <c r="F151" s="81">
        <v>50</v>
      </c>
      <c r="G151" s="81" t="s">
        <v>563</v>
      </c>
      <c r="H151" s="82">
        <v>0</v>
      </c>
      <c r="I151" s="91" t="s">
        <v>1002</v>
      </c>
      <c r="J151" s="120" t="s">
        <v>270</v>
      </c>
      <c r="K151" s="139">
        <v>1</v>
      </c>
      <c r="L151" s="137">
        <v>1.9400000000000001E-2</v>
      </c>
      <c r="P151" s="1">
        <f t="shared" si="12"/>
        <v>0</v>
      </c>
      <c r="Q151" s="1">
        <v>0.8</v>
      </c>
      <c r="R151" s="30">
        <v>9.8539999999998504E-2</v>
      </c>
      <c r="S151" s="4">
        <f t="shared" si="10"/>
        <v>0.89853999999999856</v>
      </c>
    </row>
    <row r="152" spans="1:19" x14ac:dyDescent="0.2">
      <c r="A152" s="7">
        <f t="shared" si="11"/>
        <v>146</v>
      </c>
      <c r="B152" s="29">
        <f>Shrubs!B74</f>
        <v>0</v>
      </c>
      <c r="C152" s="29">
        <f>Shrubs!C74</f>
        <v>0</v>
      </c>
      <c r="D152" s="80" t="s">
        <v>658</v>
      </c>
      <c r="E152" s="80" t="s">
        <v>659</v>
      </c>
      <c r="F152" s="81">
        <v>32</v>
      </c>
      <c r="G152" s="81" t="s">
        <v>563</v>
      </c>
      <c r="H152" s="82">
        <v>0</v>
      </c>
      <c r="I152" s="80"/>
      <c r="J152" s="120" t="s">
        <v>270</v>
      </c>
      <c r="K152" s="139">
        <v>1</v>
      </c>
      <c r="L152" s="137">
        <v>1.9400000000000001E-2</v>
      </c>
      <c r="P152" s="1">
        <f t="shared" si="12"/>
        <v>0</v>
      </c>
      <c r="Q152" s="1">
        <v>0.8</v>
      </c>
      <c r="R152" s="30">
        <v>9.8529999999998494E-2</v>
      </c>
      <c r="S152" s="4">
        <f t="shared" si="10"/>
        <v>0.8985299999999985</v>
      </c>
    </row>
    <row r="153" spans="1:19" x14ac:dyDescent="0.2">
      <c r="A153" s="7">
        <f t="shared" si="11"/>
        <v>147</v>
      </c>
      <c r="B153" s="29">
        <f>Shrubs!B75</f>
        <v>0</v>
      </c>
      <c r="C153" s="29">
        <f>Shrubs!C75</f>
        <v>0</v>
      </c>
      <c r="D153" s="80" t="s">
        <v>1090</v>
      </c>
      <c r="E153" s="80" t="s">
        <v>660</v>
      </c>
      <c r="F153" s="81">
        <v>64</v>
      </c>
      <c r="G153" s="81" t="s">
        <v>531</v>
      </c>
      <c r="H153" s="82">
        <v>0</v>
      </c>
      <c r="I153" s="80"/>
      <c r="J153" s="120" t="s">
        <v>270</v>
      </c>
      <c r="K153" s="139">
        <v>1</v>
      </c>
      <c r="L153" s="137">
        <v>1.9400000000000001E-2</v>
      </c>
      <c r="P153" s="1">
        <f t="shared" si="12"/>
        <v>0</v>
      </c>
      <c r="Q153" s="1">
        <v>0.8</v>
      </c>
      <c r="R153" s="30">
        <v>9.8519999999998498E-2</v>
      </c>
      <c r="S153" s="4">
        <f t="shared" si="10"/>
        <v>0.89851999999999854</v>
      </c>
    </row>
    <row r="154" spans="1:19" x14ac:dyDescent="0.2">
      <c r="A154" s="7">
        <f t="shared" si="11"/>
        <v>148</v>
      </c>
      <c r="B154" s="29">
        <f>Shrubs!B76</f>
        <v>0</v>
      </c>
      <c r="C154" s="29">
        <f>Shrubs!C76</f>
        <v>0</v>
      </c>
      <c r="D154" s="80" t="s">
        <v>661</v>
      </c>
      <c r="E154" s="80" t="s">
        <v>662</v>
      </c>
      <c r="F154" s="81">
        <v>32</v>
      </c>
      <c r="G154" s="81" t="s">
        <v>562</v>
      </c>
      <c r="H154" s="82">
        <v>0</v>
      </c>
      <c r="I154" s="80"/>
      <c r="J154" s="120" t="s">
        <v>270</v>
      </c>
      <c r="K154" s="139">
        <v>1</v>
      </c>
      <c r="L154" s="137">
        <v>1.9400000000000001E-2</v>
      </c>
      <c r="P154" s="1">
        <f t="shared" si="12"/>
        <v>0</v>
      </c>
      <c r="Q154" s="1">
        <v>0.8</v>
      </c>
      <c r="R154" s="30">
        <v>9.8509999999998502E-2</v>
      </c>
      <c r="S154" s="4">
        <f t="shared" si="10"/>
        <v>0.89850999999999859</v>
      </c>
    </row>
    <row r="155" spans="1:19" x14ac:dyDescent="0.2">
      <c r="A155" s="7">
        <f t="shared" si="11"/>
        <v>149</v>
      </c>
      <c r="B155" s="29">
        <f>Shrubs!B77</f>
        <v>0</v>
      </c>
      <c r="C155" s="29">
        <f>Shrubs!C77</f>
        <v>0</v>
      </c>
      <c r="D155" s="80" t="s">
        <v>1271</v>
      </c>
      <c r="E155" s="80" t="s">
        <v>1272</v>
      </c>
      <c r="F155" s="81">
        <v>32</v>
      </c>
      <c r="G155" s="81" t="s">
        <v>562</v>
      </c>
      <c r="H155" s="82">
        <v>0</v>
      </c>
      <c r="I155" s="80"/>
      <c r="J155" s="120" t="s">
        <v>270</v>
      </c>
      <c r="K155" s="139">
        <v>1</v>
      </c>
      <c r="L155" s="137">
        <v>1.9400000000000001E-2</v>
      </c>
      <c r="P155" s="1">
        <f t="shared" si="12"/>
        <v>0</v>
      </c>
      <c r="Q155" s="1">
        <v>0.8</v>
      </c>
      <c r="R155" s="30">
        <v>9.8499999999998505E-2</v>
      </c>
      <c r="S155" s="4">
        <f t="shared" si="10"/>
        <v>0.89849999999999852</v>
      </c>
    </row>
    <row r="156" spans="1:19" x14ac:dyDescent="0.2">
      <c r="A156" s="7">
        <f t="shared" si="11"/>
        <v>150</v>
      </c>
      <c r="B156" s="29">
        <f>Shrubs!B78</f>
        <v>0</v>
      </c>
      <c r="C156" s="29">
        <f>Shrubs!C78</f>
        <v>0</v>
      </c>
      <c r="D156" s="80" t="s">
        <v>1091</v>
      </c>
      <c r="E156" s="80" t="s">
        <v>722</v>
      </c>
      <c r="F156" s="81">
        <v>32</v>
      </c>
      <c r="G156" s="83" t="s">
        <v>531</v>
      </c>
      <c r="H156" s="82">
        <v>0</v>
      </c>
      <c r="I156" s="84"/>
      <c r="J156" s="120" t="s">
        <v>270</v>
      </c>
      <c r="K156" s="139">
        <v>1</v>
      </c>
      <c r="L156" s="137">
        <v>1.9400000000000001E-2</v>
      </c>
      <c r="P156" s="1">
        <f t="shared" si="12"/>
        <v>0</v>
      </c>
      <c r="Q156" s="1">
        <v>0.8</v>
      </c>
      <c r="R156" s="30">
        <v>9.8489999999998495E-2</v>
      </c>
      <c r="S156" s="4">
        <f t="shared" si="10"/>
        <v>0.89848999999999857</v>
      </c>
    </row>
    <row r="157" spans="1:19" x14ac:dyDescent="0.2">
      <c r="A157" s="7">
        <f t="shared" si="11"/>
        <v>151</v>
      </c>
      <c r="B157" s="29">
        <f>Shrubs!B79</f>
        <v>0</v>
      </c>
      <c r="C157" s="29">
        <f>Shrubs!C79</f>
        <v>0</v>
      </c>
      <c r="D157" s="80" t="s">
        <v>1151</v>
      </c>
      <c r="E157" s="80" t="s">
        <v>1152</v>
      </c>
      <c r="F157" s="81">
        <v>32</v>
      </c>
      <c r="G157" s="81" t="s">
        <v>531</v>
      </c>
      <c r="H157" s="82">
        <v>0</v>
      </c>
      <c r="I157" s="80"/>
      <c r="J157" s="120" t="s">
        <v>270</v>
      </c>
      <c r="K157" s="139">
        <v>1</v>
      </c>
      <c r="L157" s="137">
        <v>1.9400000000000001E-2</v>
      </c>
      <c r="P157" s="1">
        <f t="shared" si="12"/>
        <v>0</v>
      </c>
      <c r="Q157" s="1">
        <v>0.8</v>
      </c>
      <c r="R157" s="30">
        <v>9.8479999999998499E-2</v>
      </c>
      <c r="S157" s="4">
        <f t="shared" si="10"/>
        <v>0.8984799999999985</v>
      </c>
    </row>
    <row r="158" spans="1:19" x14ac:dyDescent="0.2">
      <c r="A158" s="7">
        <f t="shared" si="11"/>
        <v>152</v>
      </c>
      <c r="B158" s="29">
        <f>Shrubs!B80</f>
        <v>0</v>
      </c>
      <c r="C158" s="29">
        <f>Shrubs!C80</f>
        <v>0</v>
      </c>
      <c r="D158" s="80" t="s">
        <v>663</v>
      </c>
      <c r="E158" s="80" t="s">
        <v>664</v>
      </c>
      <c r="F158" s="81">
        <v>18</v>
      </c>
      <c r="G158" s="81" t="s">
        <v>531</v>
      </c>
      <c r="H158" s="82">
        <v>0</v>
      </c>
      <c r="I158" s="80"/>
      <c r="J158" s="120" t="s">
        <v>270</v>
      </c>
      <c r="K158" s="139">
        <v>1</v>
      </c>
      <c r="L158" s="137">
        <v>1.9400000000000001E-2</v>
      </c>
      <c r="P158" s="1">
        <f t="shared" si="12"/>
        <v>0</v>
      </c>
      <c r="Q158" s="1">
        <v>0.8</v>
      </c>
      <c r="R158" s="30">
        <v>9.8469999999998503E-2</v>
      </c>
      <c r="S158" s="4">
        <f t="shared" si="10"/>
        <v>0.89846999999999855</v>
      </c>
    </row>
    <row r="159" spans="1:19" x14ac:dyDescent="0.2">
      <c r="A159" s="7">
        <f t="shared" si="11"/>
        <v>153</v>
      </c>
      <c r="B159" s="29">
        <f>Shrubs!B81</f>
        <v>0</v>
      </c>
      <c r="C159" s="29">
        <f>Shrubs!C81</f>
        <v>0</v>
      </c>
      <c r="D159" s="80" t="s">
        <v>665</v>
      </c>
      <c r="E159" s="80" t="s">
        <v>666</v>
      </c>
      <c r="F159" s="81">
        <v>32</v>
      </c>
      <c r="G159" s="81" t="s">
        <v>531</v>
      </c>
      <c r="H159" s="82">
        <v>0</v>
      </c>
      <c r="I159" s="80"/>
      <c r="J159" s="120" t="s">
        <v>270</v>
      </c>
      <c r="K159" s="139">
        <v>1</v>
      </c>
      <c r="L159" s="137">
        <v>1.9400000000000001E-2</v>
      </c>
      <c r="P159" s="1">
        <f t="shared" si="12"/>
        <v>0</v>
      </c>
      <c r="Q159" s="1">
        <v>0.8</v>
      </c>
      <c r="R159" s="30">
        <v>9.8459999999998493E-2</v>
      </c>
      <c r="S159" s="4">
        <f t="shared" si="10"/>
        <v>0.89845999999999848</v>
      </c>
    </row>
    <row r="160" spans="1:19" ht="15" x14ac:dyDescent="0.2">
      <c r="A160" s="7">
        <f t="shared" si="11"/>
        <v>154</v>
      </c>
      <c r="B160" s="29">
        <f>Shrubs!B82</f>
        <v>0</v>
      </c>
      <c r="C160" s="29">
        <f>Shrubs!C82</f>
        <v>0</v>
      </c>
      <c r="D160" s="80" t="s">
        <v>959</v>
      </c>
      <c r="E160" s="80" t="s">
        <v>1089</v>
      </c>
      <c r="F160" s="81">
        <v>100</v>
      </c>
      <c r="G160" s="81" t="s">
        <v>562</v>
      </c>
      <c r="H160" s="82">
        <v>0</v>
      </c>
      <c r="I160" s="91" t="s">
        <v>958</v>
      </c>
      <c r="J160" s="120" t="s">
        <v>270</v>
      </c>
      <c r="K160" s="139">
        <v>1</v>
      </c>
      <c r="L160" s="137">
        <v>1.9400000000000001E-2</v>
      </c>
      <c r="P160" s="1">
        <f t="shared" si="12"/>
        <v>0</v>
      </c>
      <c r="Q160" s="1">
        <v>0.8</v>
      </c>
      <c r="R160" s="30">
        <v>9.8449999999998497E-2</v>
      </c>
      <c r="S160" s="4">
        <f t="shared" si="10"/>
        <v>0.89844999999999853</v>
      </c>
    </row>
    <row r="161" spans="1:19" ht="15" x14ac:dyDescent="0.2">
      <c r="A161" s="7">
        <f t="shared" si="11"/>
        <v>155</v>
      </c>
      <c r="B161" s="29">
        <f>Shrubs!B83</f>
        <v>0</v>
      </c>
      <c r="C161" s="29">
        <f>Shrubs!C83</f>
        <v>0</v>
      </c>
      <c r="D161" s="80" t="s">
        <v>668</v>
      </c>
      <c r="E161" s="80" t="s">
        <v>669</v>
      </c>
      <c r="F161" s="81">
        <v>32</v>
      </c>
      <c r="G161" s="81" t="s">
        <v>563</v>
      </c>
      <c r="H161" s="82">
        <v>0</v>
      </c>
      <c r="I161" s="91" t="s">
        <v>946</v>
      </c>
      <c r="J161" s="120" t="s">
        <v>270</v>
      </c>
      <c r="K161" s="139">
        <v>1</v>
      </c>
      <c r="L161" s="137">
        <v>1.9400000000000001E-2</v>
      </c>
      <c r="P161" s="1">
        <f t="shared" si="12"/>
        <v>0</v>
      </c>
      <c r="Q161" s="1">
        <v>0.8</v>
      </c>
      <c r="R161" s="30">
        <v>9.8439999999998404E-2</v>
      </c>
      <c r="S161" s="4">
        <f t="shared" si="10"/>
        <v>0.89843999999999846</v>
      </c>
    </row>
    <row r="162" spans="1:19" x14ac:dyDescent="0.2">
      <c r="A162" s="7">
        <f t="shared" si="11"/>
        <v>156</v>
      </c>
      <c r="B162" s="29">
        <f>Shrubs!B84</f>
        <v>0</v>
      </c>
      <c r="C162" s="29">
        <f>Shrubs!C84</f>
        <v>0</v>
      </c>
      <c r="D162" s="80" t="s">
        <v>670</v>
      </c>
      <c r="E162" s="80" t="s">
        <v>1153</v>
      </c>
      <c r="F162" s="81">
        <v>50</v>
      </c>
      <c r="G162" s="81" t="s">
        <v>562</v>
      </c>
      <c r="H162" s="82">
        <v>0</v>
      </c>
      <c r="I162" s="80"/>
      <c r="J162" s="120" t="s">
        <v>270</v>
      </c>
      <c r="K162" s="139">
        <v>1</v>
      </c>
      <c r="L162" s="137">
        <v>1.9400000000000001E-2</v>
      </c>
      <c r="P162" s="1">
        <f t="shared" si="12"/>
        <v>0</v>
      </c>
      <c r="Q162" s="1">
        <v>0.8</v>
      </c>
      <c r="R162" s="30">
        <v>9.8429999999998394E-2</v>
      </c>
      <c r="S162" s="4">
        <f t="shared" si="10"/>
        <v>0.8984299999999984</v>
      </c>
    </row>
    <row r="163" spans="1:19" x14ac:dyDescent="0.2">
      <c r="A163" s="7">
        <f t="shared" si="11"/>
        <v>157</v>
      </c>
      <c r="B163" s="29">
        <f>Shrubs!B85</f>
        <v>0</v>
      </c>
      <c r="C163" s="29">
        <f>Shrubs!C85</f>
        <v>0</v>
      </c>
      <c r="D163" s="80" t="s">
        <v>671</v>
      </c>
      <c r="E163" s="80" t="s">
        <v>672</v>
      </c>
      <c r="F163" s="81">
        <v>50</v>
      </c>
      <c r="G163" s="81" t="s">
        <v>563</v>
      </c>
      <c r="H163" s="82">
        <v>0</v>
      </c>
      <c r="I163" s="80"/>
      <c r="J163" s="120" t="s">
        <v>270</v>
      </c>
      <c r="K163" s="139">
        <v>1</v>
      </c>
      <c r="L163" s="137">
        <v>1.9400000000000001E-2</v>
      </c>
      <c r="P163" s="1">
        <f t="shared" si="12"/>
        <v>0</v>
      </c>
      <c r="Q163" s="1">
        <v>0.8</v>
      </c>
      <c r="R163" s="30">
        <v>9.8419999999998398E-2</v>
      </c>
      <c r="S163" s="4">
        <f t="shared" si="10"/>
        <v>0.89841999999999844</v>
      </c>
    </row>
    <row r="164" spans="1:19" x14ac:dyDescent="0.2">
      <c r="A164" s="7">
        <f t="shared" si="11"/>
        <v>158</v>
      </c>
      <c r="B164" s="29">
        <f>Shrubs!B86</f>
        <v>0</v>
      </c>
      <c r="C164" s="29">
        <f>Shrubs!C86</f>
        <v>0</v>
      </c>
      <c r="D164" s="80" t="s">
        <v>1296</v>
      </c>
      <c r="E164" s="80" t="s">
        <v>1154</v>
      </c>
      <c r="F164" s="81">
        <v>64</v>
      </c>
      <c r="G164" s="81" t="s">
        <v>531</v>
      </c>
      <c r="H164" s="82">
        <v>0</v>
      </c>
      <c r="I164" s="80"/>
      <c r="J164" s="120" t="s">
        <v>270</v>
      </c>
      <c r="K164" s="139">
        <v>1</v>
      </c>
      <c r="L164" s="137">
        <v>1.9400000000000001E-2</v>
      </c>
      <c r="P164" s="1">
        <f t="shared" si="12"/>
        <v>0</v>
      </c>
      <c r="Q164" s="1">
        <v>0.8</v>
      </c>
      <c r="R164" s="30">
        <v>9.8409999999998402E-2</v>
      </c>
      <c r="S164" s="4">
        <f t="shared" si="10"/>
        <v>0.89840999999999849</v>
      </c>
    </row>
    <row r="165" spans="1:19" x14ac:dyDescent="0.2">
      <c r="A165" s="7">
        <f t="shared" si="11"/>
        <v>159</v>
      </c>
      <c r="B165" s="29">
        <f>Shrubs!B87</f>
        <v>0</v>
      </c>
      <c r="C165" s="29">
        <f>Shrubs!C87</f>
        <v>0</v>
      </c>
      <c r="D165" s="80" t="s">
        <v>673</v>
      </c>
      <c r="E165" s="80" t="s">
        <v>674</v>
      </c>
      <c r="F165" s="81">
        <v>32</v>
      </c>
      <c r="G165" s="81" t="s">
        <v>562</v>
      </c>
      <c r="H165" s="82">
        <v>0</v>
      </c>
      <c r="I165" s="80"/>
      <c r="J165" s="120" t="s">
        <v>270</v>
      </c>
      <c r="K165" s="139">
        <v>1</v>
      </c>
      <c r="L165" s="137">
        <v>1.9400000000000001E-2</v>
      </c>
      <c r="P165" s="1">
        <f t="shared" si="12"/>
        <v>0</v>
      </c>
      <c r="Q165" s="1">
        <v>0.8</v>
      </c>
      <c r="R165" s="30">
        <v>9.8399999999998405E-2</v>
      </c>
      <c r="S165" s="4">
        <f t="shared" si="10"/>
        <v>0.89839999999999842</v>
      </c>
    </row>
    <row r="166" spans="1:19" x14ac:dyDescent="0.2">
      <c r="A166" s="7">
        <f t="shared" si="11"/>
        <v>160</v>
      </c>
      <c r="B166" s="29">
        <f>Shrubs!B88</f>
        <v>0</v>
      </c>
      <c r="C166" s="29">
        <f>Shrubs!C88</f>
        <v>0</v>
      </c>
      <c r="D166" s="80" t="s">
        <v>675</v>
      </c>
      <c r="E166" s="80" t="s">
        <v>676</v>
      </c>
      <c r="F166" s="81">
        <v>32</v>
      </c>
      <c r="G166" s="81" t="s">
        <v>562</v>
      </c>
      <c r="H166" s="82">
        <v>0</v>
      </c>
      <c r="I166" s="80" t="s">
        <v>677</v>
      </c>
      <c r="J166" s="120" t="s">
        <v>270</v>
      </c>
      <c r="K166" s="139">
        <v>1.5</v>
      </c>
      <c r="L166" s="137">
        <v>1.9400000000000001E-2</v>
      </c>
      <c r="P166" s="1">
        <f t="shared" si="12"/>
        <v>0</v>
      </c>
      <c r="Q166" s="1">
        <v>0.8</v>
      </c>
      <c r="R166" s="30">
        <v>9.8389999999998395E-2</v>
      </c>
      <c r="S166" s="4">
        <f t="shared" si="10"/>
        <v>0.89838999999999847</v>
      </c>
    </row>
    <row r="167" spans="1:19" x14ac:dyDescent="0.2">
      <c r="A167" s="7">
        <f t="shared" si="11"/>
        <v>161</v>
      </c>
      <c r="B167" s="29">
        <f>Shrubs!B89</f>
        <v>0</v>
      </c>
      <c r="C167" s="29">
        <f>Shrubs!C89</f>
        <v>0</v>
      </c>
      <c r="D167" s="80" t="s">
        <v>1297</v>
      </c>
      <c r="E167" s="80" t="s">
        <v>678</v>
      </c>
      <c r="F167" s="81">
        <v>50</v>
      </c>
      <c r="G167" s="81" t="s">
        <v>562</v>
      </c>
      <c r="H167" s="82">
        <v>0</v>
      </c>
      <c r="I167" s="80" t="s">
        <v>677</v>
      </c>
      <c r="J167" s="120" t="s">
        <v>270</v>
      </c>
      <c r="K167" s="139">
        <v>1.5</v>
      </c>
      <c r="L167" s="137">
        <v>2.9100000000000001E-2</v>
      </c>
      <c r="P167" s="1">
        <f t="shared" si="12"/>
        <v>0</v>
      </c>
      <c r="Q167" s="1">
        <v>0.8</v>
      </c>
      <c r="R167" s="30">
        <v>9.8379999999998399E-2</v>
      </c>
      <c r="S167" s="4">
        <f t="shared" si="10"/>
        <v>0.8983799999999984</v>
      </c>
    </row>
    <row r="168" spans="1:19" ht="15" x14ac:dyDescent="0.2">
      <c r="A168" s="7">
        <f t="shared" si="11"/>
        <v>162</v>
      </c>
      <c r="B168" s="29">
        <f>Shrubs!B90</f>
        <v>0</v>
      </c>
      <c r="C168" s="29">
        <f>Shrubs!C90</f>
        <v>0</v>
      </c>
      <c r="D168" s="80" t="s">
        <v>679</v>
      </c>
      <c r="E168" s="80" t="s">
        <v>680</v>
      </c>
      <c r="F168" s="81">
        <v>32</v>
      </c>
      <c r="G168" s="81" t="s">
        <v>563</v>
      </c>
      <c r="H168" s="82">
        <v>0</v>
      </c>
      <c r="I168" s="91" t="s">
        <v>996</v>
      </c>
      <c r="J168" s="120" t="s">
        <v>270</v>
      </c>
      <c r="K168" s="139">
        <v>1</v>
      </c>
      <c r="L168" s="137">
        <v>2.9100000000000001E-2</v>
      </c>
      <c r="P168" s="1">
        <f t="shared" si="12"/>
        <v>0</v>
      </c>
      <c r="Q168" s="1">
        <v>0.8</v>
      </c>
      <c r="R168" s="30">
        <v>9.8369999999998403E-2</v>
      </c>
      <c r="S168" s="4">
        <f t="shared" si="10"/>
        <v>0.89836999999999845</v>
      </c>
    </row>
    <row r="169" spans="1:19" x14ac:dyDescent="0.2">
      <c r="A169" s="7">
        <f t="shared" si="11"/>
        <v>163</v>
      </c>
      <c r="B169" s="29">
        <f>Shrubs!B91</f>
        <v>0</v>
      </c>
      <c r="C169" s="29">
        <f>Shrubs!C91</f>
        <v>0</v>
      </c>
      <c r="D169" s="80" t="s">
        <v>1298</v>
      </c>
      <c r="E169" s="80" t="s">
        <v>130</v>
      </c>
      <c r="F169" s="81">
        <v>50</v>
      </c>
      <c r="G169" s="81" t="s">
        <v>531</v>
      </c>
      <c r="H169" s="82">
        <v>0</v>
      </c>
      <c r="I169" s="80"/>
      <c r="J169" s="120" t="s">
        <v>270</v>
      </c>
      <c r="K169" s="139">
        <v>1</v>
      </c>
      <c r="L169" s="137">
        <v>1.9400000000000001E-2</v>
      </c>
      <c r="P169" s="1">
        <f t="shared" si="12"/>
        <v>0</v>
      </c>
      <c r="Q169" s="1">
        <v>0.8</v>
      </c>
      <c r="R169" s="30">
        <v>9.8359999999998393E-2</v>
      </c>
      <c r="S169" s="4">
        <f t="shared" si="10"/>
        <v>0.89835999999999849</v>
      </c>
    </row>
    <row r="170" spans="1:19" x14ac:dyDescent="0.2">
      <c r="A170" s="7">
        <f t="shared" si="11"/>
        <v>164</v>
      </c>
      <c r="B170" s="29">
        <f>Shrubs!B92</f>
        <v>0</v>
      </c>
      <c r="C170" s="29">
        <f>Shrubs!C92</f>
        <v>0</v>
      </c>
      <c r="D170" s="80" t="s">
        <v>1299</v>
      </c>
      <c r="E170" s="80" t="s">
        <v>682</v>
      </c>
      <c r="F170" s="81">
        <v>32</v>
      </c>
      <c r="G170" s="81" t="s">
        <v>531</v>
      </c>
      <c r="H170" s="82">
        <v>0</v>
      </c>
      <c r="I170" s="80"/>
      <c r="J170" s="120" t="s">
        <v>270</v>
      </c>
      <c r="K170" s="139">
        <v>1</v>
      </c>
      <c r="L170" s="137">
        <v>1.9400000000000001E-2</v>
      </c>
      <c r="P170" s="1">
        <f t="shared" si="12"/>
        <v>0</v>
      </c>
      <c r="Q170" s="1">
        <v>0.8</v>
      </c>
      <c r="R170" s="30">
        <v>9.8349999999998397E-2</v>
      </c>
      <c r="S170" s="4">
        <f t="shared" si="10"/>
        <v>0.89834999999999843</v>
      </c>
    </row>
    <row r="171" spans="1:19" x14ac:dyDescent="0.2">
      <c r="A171" s="7">
        <f t="shared" si="11"/>
        <v>165</v>
      </c>
      <c r="B171" s="29">
        <f>Shrubs!B93</f>
        <v>0</v>
      </c>
      <c r="C171" s="29">
        <f>Shrubs!C93</f>
        <v>0</v>
      </c>
      <c r="D171" s="80" t="s">
        <v>1300</v>
      </c>
      <c r="E171" s="80" t="s">
        <v>683</v>
      </c>
      <c r="F171" s="81">
        <v>50</v>
      </c>
      <c r="G171" s="81" t="s">
        <v>531</v>
      </c>
      <c r="H171" s="82">
        <v>0</v>
      </c>
      <c r="I171" s="80"/>
      <c r="J171" s="120" t="s">
        <v>270</v>
      </c>
      <c r="K171" s="139">
        <v>1</v>
      </c>
      <c r="L171" s="137">
        <v>1.9400000000000001E-2</v>
      </c>
      <c r="P171" s="1">
        <f t="shared" si="12"/>
        <v>0</v>
      </c>
      <c r="Q171" s="1">
        <v>0.8</v>
      </c>
      <c r="R171" s="30">
        <v>9.8339999999998304E-2</v>
      </c>
      <c r="S171" s="4">
        <f t="shared" si="10"/>
        <v>0.89833999999999836</v>
      </c>
    </row>
    <row r="172" spans="1:19" x14ac:dyDescent="0.2">
      <c r="A172" s="7">
        <f t="shared" si="11"/>
        <v>166</v>
      </c>
      <c r="B172" s="29">
        <f>Shrubs!B94</f>
        <v>0</v>
      </c>
      <c r="C172" s="29">
        <f>Shrubs!C94</f>
        <v>0</v>
      </c>
      <c r="D172" s="80" t="s">
        <v>1301</v>
      </c>
      <c r="E172" s="80" t="s">
        <v>687</v>
      </c>
      <c r="F172" s="81">
        <v>50</v>
      </c>
      <c r="G172" s="81" t="s">
        <v>531</v>
      </c>
      <c r="H172" s="82">
        <v>0</v>
      </c>
      <c r="I172" s="80"/>
      <c r="J172" s="120" t="s">
        <v>270</v>
      </c>
      <c r="K172" s="139">
        <v>1</v>
      </c>
      <c r="L172" s="137">
        <v>1.9400000000000001E-2</v>
      </c>
      <c r="P172" s="1">
        <f t="shared" si="12"/>
        <v>0</v>
      </c>
      <c r="Q172" s="1">
        <v>0.8</v>
      </c>
      <c r="R172" s="30">
        <v>9.8329999999998294E-2</v>
      </c>
      <c r="S172" s="4">
        <f t="shared" si="10"/>
        <v>0.8983299999999983</v>
      </c>
    </row>
    <row r="173" spans="1:19" x14ac:dyDescent="0.2">
      <c r="A173" s="7">
        <f t="shared" si="11"/>
        <v>167</v>
      </c>
      <c r="B173" s="29">
        <f>Shrubs!B95</f>
        <v>0</v>
      </c>
      <c r="C173" s="29">
        <f>Shrubs!C95</f>
        <v>0</v>
      </c>
      <c r="D173" s="80" t="s">
        <v>1302</v>
      </c>
      <c r="E173" s="80" t="s">
        <v>684</v>
      </c>
      <c r="F173" s="81">
        <v>32</v>
      </c>
      <c r="G173" s="81" t="s">
        <v>531</v>
      </c>
      <c r="H173" s="82">
        <v>0</v>
      </c>
      <c r="I173" s="80"/>
      <c r="J173" s="120" t="s">
        <v>270</v>
      </c>
      <c r="K173" s="139">
        <v>1</v>
      </c>
      <c r="L173" s="137">
        <v>1.9400000000000001E-2</v>
      </c>
      <c r="P173" s="1">
        <f t="shared" si="12"/>
        <v>0</v>
      </c>
      <c r="Q173" s="1">
        <v>0.8</v>
      </c>
      <c r="R173" s="30">
        <v>9.8319999999998298E-2</v>
      </c>
      <c r="S173" s="4">
        <f t="shared" si="10"/>
        <v>0.89831999999999834</v>
      </c>
    </row>
    <row r="174" spans="1:19" x14ac:dyDescent="0.2">
      <c r="A174" s="7">
        <f t="shared" si="11"/>
        <v>168</v>
      </c>
      <c r="B174" s="29">
        <f>Shrubs!B96</f>
        <v>0</v>
      </c>
      <c r="C174" s="29">
        <f>Shrubs!C96</f>
        <v>0</v>
      </c>
      <c r="D174" s="80" t="s">
        <v>1303</v>
      </c>
      <c r="E174" s="80" t="s">
        <v>1067</v>
      </c>
      <c r="F174" s="81">
        <v>32</v>
      </c>
      <c r="G174" s="81" t="s">
        <v>531</v>
      </c>
      <c r="H174" s="82">
        <v>0</v>
      </c>
      <c r="I174" s="80"/>
      <c r="J174" s="120" t="s">
        <v>270</v>
      </c>
      <c r="K174" s="139">
        <v>1</v>
      </c>
      <c r="L174" s="137">
        <v>1.9400000000000001E-2</v>
      </c>
      <c r="P174" s="1">
        <f t="shared" si="12"/>
        <v>0</v>
      </c>
      <c r="Q174" s="1">
        <v>0.8</v>
      </c>
      <c r="R174" s="30">
        <v>9.8309999999998302E-2</v>
      </c>
      <c r="S174" s="4">
        <f t="shared" si="10"/>
        <v>0.89830999999999839</v>
      </c>
    </row>
    <row r="175" spans="1:19" x14ac:dyDescent="0.2">
      <c r="A175" s="7">
        <f t="shared" si="11"/>
        <v>169</v>
      </c>
      <c r="B175" s="29">
        <f>Shrubs!B97</f>
        <v>0</v>
      </c>
      <c r="C175" s="29">
        <f>Shrubs!C97</f>
        <v>0</v>
      </c>
      <c r="D175" s="80" t="s">
        <v>896</v>
      </c>
      <c r="E175" s="80" t="s">
        <v>895</v>
      </c>
      <c r="F175" s="81">
        <v>64</v>
      </c>
      <c r="G175" s="81" t="s">
        <v>531</v>
      </c>
      <c r="H175" s="82">
        <v>0</v>
      </c>
      <c r="I175" s="80"/>
      <c r="J175" s="120" t="s">
        <v>270</v>
      </c>
      <c r="K175" s="139">
        <v>1</v>
      </c>
      <c r="L175" s="137">
        <v>1.9400000000000001E-2</v>
      </c>
      <c r="P175" s="1">
        <f t="shared" si="12"/>
        <v>0</v>
      </c>
      <c r="Q175" s="1">
        <v>0.8</v>
      </c>
      <c r="R175" s="30">
        <v>9.8299999999998305E-2</v>
      </c>
      <c r="S175" s="4">
        <f t="shared" si="10"/>
        <v>0.89829999999999832</v>
      </c>
    </row>
    <row r="176" spans="1:19" x14ac:dyDescent="0.2">
      <c r="A176" s="7">
        <f t="shared" si="11"/>
        <v>170</v>
      </c>
      <c r="B176" s="29">
        <f>Shrubs!B98</f>
        <v>0</v>
      </c>
      <c r="C176" s="29">
        <f>Shrubs!C98</f>
        <v>0</v>
      </c>
      <c r="D176" s="80" t="s">
        <v>1245</v>
      </c>
      <c r="E176" s="80" t="s">
        <v>1246</v>
      </c>
      <c r="F176" s="81">
        <v>64</v>
      </c>
      <c r="G176" s="81" t="s">
        <v>531</v>
      </c>
      <c r="H176" s="82">
        <v>0</v>
      </c>
      <c r="I176" s="80"/>
      <c r="J176" s="120" t="s">
        <v>270</v>
      </c>
      <c r="K176" s="139">
        <v>1</v>
      </c>
      <c r="L176" s="137">
        <v>1.9400000000000001E-2</v>
      </c>
      <c r="P176" s="1">
        <f t="shared" si="12"/>
        <v>0</v>
      </c>
      <c r="Q176" s="1">
        <v>0.8</v>
      </c>
      <c r="R176" s="30">
        <v>9.8289999999998295E-2</v>
      </c>
      <c r="S176" s="4">
        <f t="shared" si="10"/>
        <v>0.89828999999999837</v>
      </c>
    </row>
    <row r="177" spans="1:19" x14ac:dyDescent="0.2">
      <c r="A177" s="7">
        <f t="shared" si="11"/>
        <v>171</v>
      </c>
      <c r="B177" s="29">
        <f>Shrubs!B99</f>
        <v>0</v>
      </c>
      <c r="C177" s="29">
        <f>Shrubs!C99</f>
        <v>0</v>
      </c>
      <c r="D177" s="80" t="s">
        <v>685</v>
      </c>
      <c r="E177" s="80" t="s">
        <v>686</v>
      </c>
      <c r="F177" s="81">
        <v>18</v>
      </c>
      <c r="G177" s="81" t="s">
        <v>531</v>
      </c>
      <c r="H177" s="82">
        <v>0</v>
      </c>
      <c r="I177" s="80"/>
      <c r="J177" s="120" t="s">
        <v>270</v>
      </c>
      <c r="K177" s="139">
        <v>1</v>
      </c>
      <c r="L177" s="137">
        <v>1.9400000000000001E-2</v>
      </c>
      <c r="P177" s="1">
        <f t="shared" si="12"/>
        <v>0</v>
      </c>
      <c r="Q177" s="1">
        <v>0.8</v>
      </c>
      <c r="R177" s="30">
        <v>9.8279999999998299E-2</v>
      </c>
      <c r="S177" s="4">
        <f t="shared" si="10"/>
        <v>0.8982799999999983</v>
      </c>
    </row>
    <row r="178" spans="1:19" x14ac:dyDescent="0.2">
      <c r="A178" s="7">
        <f t="shared" si="11"/>
        <v>172</v>
      </c>
      <c r="B178" s="29">
        <f>Shrubs!B100</f>
        <v>0</v>
      </c>
      <c r="C178" s="29">
        <f>Shrubs!C100</f>
        <v>0</v>
      </c>
      <c r="D178" s="80" t="s">
        <v>1247</v>
      </c>
      <c r="E178" s="80" t="s">
        <v>1248</v>
      </c>
      <c r="F178" s="81">
        <v>32</v>
      </c>
      <c r="G178" s="81" t="s">
        <v>531</v>
      </c>
      <c r="H178" s="82">
        <v>0</v>
      </c>
      <c r="I178" s="80"/>
      <c r="J178" s="120" t="s">
        <v>270</v>
      </c>
      <c r="K178" s="139">
        <v>1</v>
      </c>
      <c r="L178" s="137">
        <v>1.9400000000000001E-2</v>
      </c>
      <c r="P178" s="1">
        <f t="shared" si="12"/>
        <v>0</v>
      </c>
      <c r="Q178" s="1">
        <v>0.8</v>
      </c>
      <c r="R178" s="30">
        <v>9.8269999999998303E-2</v>
      </c>
      <c r="S178" s="4">
        <f t="shared" si="10"/>
        <v>0.89826999999999835</v>
      </c>
    </row>
    <row r="179" spans="1:19" x14ac:dyDescent="0.2">
      <c r="A179" s="7">
        <f t="shared" si="11"/>
        <v>173</v>
      </c>
      <c r="B179" s="29">
        <f>Shrubs!B101</f>
        <v>0</v>
      </c>
      <c r="C179" s="29">
        <f>Shrubs!C101</f>
        <v>0</v>
      </c>
      <c r="D179" s="80" t="s">
        <v>129</v>
      </c>
      <c r="E179" s="80" t="s">
        <v>681</v>
      </c>
      <c r="F179" s="81">
        <v>100</v>
      </c>
      <c r="G179" s="81" t="s">
        <v>563</v>
      </c>
      <c r="H179" s="82">
        <v>0</v>
      </c>
      <c r="I179" s="80"/>
      <c r="J179" s="120" t="s">
        <v>270</v>
      </c>
      <c r="K179" s="139">
        <v>1</v>
      </c>
      <c r="L179" s="137">
        <v>1.9400000000000001E-2</v>
      </c>
      <c r="P179" s="1">
        <f t="shared" si="12"/>
        <v>0</v>
      </c>
      <c r="Q179" s="1">
        <v>0.8</v>
      </c>
      <c r="R179" s="30">
        <v>9.8259999999998293E-2</v>
      </c>
      <c r="S179" s="4">
        <f t="shared" si="10"/>
        <v>0.89825999999999828</v>
      </c>
    </row>
    <row r="180" spans="1:19" x14ac:dyDescent="0.2">
      <c r="A180" s="7">
        <f t="shared" si="11"/>
        <v>174</v>
      </c>
      <c r="B180" s="29">
        <f>Shrubs!B102</f>
        <v>0</v>
      </c>
      <c r="C180" s="29">
        <f>Shrubs!C102</f>
        <v>0</v>
      </c>
      <c r="D180" s="80" t="s">
        <v>688</v>
      </c>
      <c r="E180" s="80" t="s">
        <v>1068</v>
      </c>
      <c r="F180" s="81">
        <v>100</v>
      </c>
      <c r="G180" s="81" t="s">
        <v>563</v>
      </c>
      <c r="H180" s="82">
        <v>0</v>
      </c>
      <c r="I180" s="80"/>
      <c r="J180" s="120" t="s">
        <v>270</v>
      </c>
      <c r="K180" s="139">
        <v>1</v>
      </c>
      <c r="L180" s="137">
        <v>1.9400000000000001E-2</v>
      </c>
      <c r="P180" s="1">
        <f t="shared" si="12"/>
        <v>0</v>
      </c>
      <c r="Q180" s="1">
        <v>0.8</v>
      </c>
      <c r="R180" s="30">
        <v>9.8249999999998297E-2</v>
      </c>
      <c r="S180" s="4">
        <f t="shared" si="10"/>
        <v>0.89824999999999833</v>
      </c>
    </row>
    <row r="181" spans="1:19" x14ac:dyDescent="0.2">
      <c r="A181" s="7">
        <f t="shared" si="11"/>
        <v>175</v>
      </c>
      <c r="B181" s="29">
        <f>Shrubs!B103</f>
        <v>0</v>
      </c>
      <c r="C181" s="29">
        <f>Shrubs!C103</f>
        <v>0</v>
      </c>
      <c r="D181" s="80" t="s">
        <v>1069</v>
      </c>
      <c r="E181" s="80" t="s">
        <v>655</v>
      </c>
      <c r="F181" s="81">
        <v>32</v>
      </c>
      <c r="G181" s="81" t="s">
        <v>531</v>
      </c>
      <c r="H181" s="82">
        <v>0</v>
      </c>
      <c r="I181" s="80" t="s">
        <v>1070</v>
      </c>
      <c r="J181" s="120" t="s">
        <v>270</v>
      </c>
      <c r="K181" s="139">
        <v>1</v>
      </c>
      <c r="L181" s="137">
        <v>1.9400000000000001E-2</v>
      </c>
      <c r="P181" s="1">
        <f t="shared" si="12"/>
        <v>0</v>
      </c>
      <c r="Q181" s="1">
        <v>0.8</v>
      </c>
      <c r="R181" s="30">
        <v>9.8239999999998204E-2</v>
      </c>
      <c r="S181" s="4">
        <f t="shared" si="10"/>
        <v>0.89823999999999826</v>
      </c>
    </row>
    <row r="182" spans="1:19" x14ac:dyDescent="0.2">
      <c r="A182" s="7">
        <f t="shared" si="11"/>
        <v>176</v>
      </c>
      <c r="B182" s="29">
        <f>Shrubs!B104</f>
        <v>0</v>
      </c>
      <c r="C182" s="29">
        <f>Shrubs!C104</f>
        <v>0</v>
      </c>
      <c r="D182" s="80" t="s">
        <v>693</v>
      </c>
      <c r="E182" s="80" t="s">
        <v>885</v>
      </c>
      <c r="F182" s="81">
        <v>32</v>
      </c>
      <c r="G182" s="81" t="s">
        <v>562</v>
      </c>
      <c r="H182" s="82">
        <v>0</v>
      </c>
      <c r="I182" s="80"/>
      <c r="J182" s="120" t="s">
        <v>270</v>
      </c>
      <c r="K182" s="139">
        <v>1.5</v>
      </c>
      <c r="L182" s="137">
        <v>2.9100000000000001E-2</v>
      </c>
      <c r="P182" s="1">
        <f t="shared" si="12"/>
        <v>0</v>
      </c>
      <c r="Q182" s="1">
        <v>0.8</v>
      </c>
      <c r="R182" s="30">
        <v>9.8229999999998194E-2</v>
      </c>
      <c r="S182" s="4">
        <f t="shared" si="10"/>
        <v>0.8982299999999982</v>
      </c>
    </row>
    <row r="183" spans="1:19" x14ac:dyDescent="0.2">
      <c r="A183" s="7">
        <f t="shared" si="11"/>
        <v>177</v>
      </c>
      <c r="B183" s="29">
        <f>Shrubs!B105</f>
        <v>0</v>
      </c>
      <c r="C183" s="29">
        <f>Shrubs!C105</f>
        <v>0</v>
      </c>
      <c r="D183" s="80" t="s">
        <v>689</v>
      </c>
      <c r="E183" s="80" t="s">
        <v>690</v>
      </c>
      <c r="F183" s="81">
        <v>32</v>
      </c>
      <c r="G183" s="81" t="s">
        <v>531</v>
      </c>
      <c r="H183" s="82">
        <v>0</v>
      </c>
      <c r="I183" s="80"/>
      <c r="J183" s="120" t="s">
        <v>270</v>
      </c>
      <c r="K183" s="139">
        <v>1</v>
      </c>
      <c r="L183" s="137">
        <v>1.9400000000000001E-2</v>
      </c>
      <c r="P183" s="1">
        <f t="shared" si="12"/>
        <v>0</v>
      </c>
      <c r="Q183" s="1">
        <v>0.8</v>
      </c>
      <c r="R183" s="30">
        <v>9.8219999999998198E-2</v>
      </c>
      <c r="S183" s="4">
        <f t="shared" si="10"/>
        <v>0.89821999999999824</v>
      </c>
    </row>
    <row r="184" spans="1:19" x14ac:dyDescent="0.2">
      <c r="A184" s="7">
        <f t="shared" si="11"/>
        <v>178</v>
      </c>
      <c r="B184" s="29">
        <f>Shrubs!B106</f>
        <v>0</v>
      </c>
      <c r="C184" s="29">
        <f>Shrubs!C106</f>
        <v>0</v>
      </c>
      <c r="D184" s="80" t="s">
        <v>691</v>
      </c>
      <c r="E184" s="80" t="s">
        <v>692</v>
      </c>
      <c r="F184" s="81">
        <v>32</v>
      </c>
      <c r="G184" s="81" t="s">
        <v>531</v>
      </c>
      <c r="H184" s="82">
        <v>0</v>
      </c>
      <c r="I184" s="80"/>
      <c r="J184" s="120" t="s">
        <v>270</v>
      </c>
      <c r="K184" s="139">
        <v>1</v>
      </c>
      <c r="L184" s="137">
        <v>1.9400000000000001E-2</v>
      </c>
      <c r="P184" s="1">
        <f t="shared" si="12"/>
        <v>0</v>
      </c>
      <c r="Q184" s="1">
        <v>0.8</v>
      </c>
      <c r="R184" s="30">
        <v>9.8209999999998202E-2</v>
      </c>
      <c r="S184" s="4">
        <f t="shared" si="10"/>
        <v>0.89820999999999829</v>
      </c>
    </row>
    <row r="185" spans="1:19" x14ac:dyDescent="0.2">
      <c r="A185" s="7">
        <f t="shared" si="11"/>
        <v>179</v>
      </c>
      <c r="B185" s="29">
        <f>Shrubs!B107</f>
        <v>0</v>
      </c>
      <c r="C185" s="29">
        <f>Shrubs!C107</f>
        <v>0</v>
      </c>
      <c r="D185" s="80" t="s">
        <v>1155</v>
      </c>
      <c r="E185" s="80" t="s">
        <v>1156</v>
      </c>
      <c r="F185" s="81">
        <v>32</v>
      </c>
      <c r="G185" s="81" t="s">
        <v>562</v>
      </c>
      <c r="H185" s="82">
        <v>0</v>
      </c>
      <c r="I185" s="80"/>
      <c r="J185" s="120" t="s">
        <v>270</v>
      </c>
      <c r="K185" s="139">
        <v>1.5</v>
      </c>
      <c r="L185" s="137">
        <v>2.9100000000000001E-2</v>
      </c>
      <c r="P185" s="1">
        <f t="shared" si="12"/>
        <v>0</v>
      </c>
      <c r="Q185" s="1">
        <v>0.8</v>
      </c>
      <c r="R185" s="30">
        <v>9.8199999999998205E-2</v>
      </c>
      <c r="S185" s="4">
        <f t="shared" si="10"/>
        <v>0.89819999999999822</v>
      </c>
    </row>
    <row r="186" spans="1:19" x14ac:dyDescent="0.2">
      <c r="A186" s="7">
        <f t="shared" si="11"/>
        <v>180</v>
      </c>
      <c r="B186" s="29">
        <f>Shrubs!B108</f>
        <v>0</v>
      </c>
      <c r="C186" s="29">
        <f>Shrubs!C108</f>
        <v>0</v>
      </c>
      <c r="D186" s="80" t="s">
        <v>694</v>
      </c>
      <c r="E186" s="80" t="s">
        <v>695</v>
      </c>
      <c r="F186" s="81">
        <v>50</v>
      </c>
      <c r="G186" s="81" t="s">
        <v>531</v>
      </c>
      <c r="H186" s="82">
        <v>0</v>
      </c>
      <c r="I186" s="80"/>
      <c r="J186" s="120" t="s">
        <v>270</v>
      </c>
      <c r="K186" s="139">
        <v>1</v>
      </c>
      <c r="L186" s="137">
        <v>1.9400000000000001E-2</v>
      </c>
      <c r="P186" s="1">
        <f t="shared" si="12"/>
        <v>0</v>
      </c>
      <c r="Q186" s="1">
        <v>0.8</v>
      </c>
      <c r="R186" s="30">
        <v>9.8189999999998195E-2</v>
      </c>
      <c r="S186" s="4">
        <f t="shared" si="10"/>
        <v>0.89818999999999827</v>
      </c>
    </row>
    <row r="187" spans="1:19" x14ac:dyDescent="0.2">
      <c r="A187" s="7">
        <f t="shared" si="11"/>
        <v>181</v>
      </c>
      <c r="B187" s="29">
        <f>Shrubs!B109</f>
        <v>0</v>
      </c>
      <c r="C187" s="29">
        <f>Shrubs!C109</f>
        <v>0</v>
      </c>
      <c r="D187" s="80" t="s">
        <v>696</v>
      </c>
      <c r="E187" s="80" t="s">
        <v>697</v>
      </c>
      <c r="F187" s="81">
        <v>50</v>
      </c>
      <c r="G187" s="81" t="s">
        <v>531</v>
      </c>
      <c r="H187" s="82">
        <v>0</v>
      </c>
      <c r="I187" s="80"/>
      <c r="J187" s="120" t="s">
        <v>270</v>
      </c>
      <c r="K187" s="139">
        <v>1</v>
      </c>
      <c r="L187" s="137">
        <v>1.9400000000000001E-2</v>
      </c>
      <c r="P187" s="1">
        <f t="shared" si="12"/>
        <v>0</v>
      </c>
      <c r="Q187" s="1">
        <v>0.8</v>
      </c>
      <c r="R187" s="30">
        <v>9.8179999999998199E-2</v>
      </c>
      <c r="S187" s="4">
        <f t="shared" si="10"/>
        <v>0.8981799999999982</v>
      </c>
    </row>
    <row r="188" spans="1:19" x14ac:dyDescent="0.2">
      <c r="A188" s="7">
        <f t="shared" si="11"/>
        <v>182</v>
      </c>
      <c r="B188" s="29">
        <f>Shrubs!B110</f>
        <v>0</v>
      </c>
      <c r="C188" s="29">
        <f>Shrubs!C110</f>
        <v>0</v>
      </c>
      <c r="D188" s="80" t="s">
        <v>698</v>
      </c>
      <c r="E188" s="80" t="s">
        <v>699</v>
      </c>
      <c r="F188" s="81">
        <v>32</v>
      </c>
      <c r="G188" s="81" t="s">
        <v>531</v>
      </c>
      <c r="H188" s="82">
        <v>0</v>
      </c>
      <c r="I188" s="80"/>
      <c r="J188" s="120" t="s">
        <v>270</v>
      </c>
      <c r="K188" s="139">
        <v>1</v>
      </c>
      <c r="L188" s="137">
        <v>1.9400000000000001E-2</v>
      </c>
      <c r="P188" s="1">
        <f t="shared" si="12"/>
        <v>0</v>
      </c>
      <c r="Q188" s="1">
        <v>0.8</v>
      </c>
      <c r="R188" s="30">
        <v>9.8169999999998203E-2</v>
      </c>
      <c r="S188" s="4">
        <f t="shared" si="10"/>
        <v>0.89816999999999825</v>
      </c>
    </row>
    <row r="189" spans="1:19" x14ac:dyDescent="0.2">
      <c r="A189" s="7">
        <f t="shared" si="11"/>
        <v>183</v>
      </c>
      <c r="B189" s="29">
        <f>Shrubs!B111</f>
        <v>0</v>
      </c>
      <c r="C189" s="29">
        <f>Shrubs!C111</f>
        <v>0</v>
      </c>
      <c r="D189" s="80" t="s">
        <v>700</v>
      </c>
      <c r="E189" s="80" t="s">
        <v>1071</v>
      </c>
      <c r="F189" s="81">
        <v>64</v>
      </c>
      <c r="G189" s="81" t="s">
        <v>563</v>
      </c>
      <c r="H189" s="82">
        <v>0</v>
      </c>
      <c r="I189" s="80"/>
      <c r="J189" s="120" t="s">
        <v>270</v>
      </c>
      <c r="K189" s="139">
        <v>1</v>
      </c>
      <c r="L189" s="137">
        <v>1.9400000000000001E-2</v>
      </c>
      <c r="P189" s="1">
        <f t="shared" si="12"/>
        <v>0</v>
      </c>
      <c r="Q189" s="1">
        <v>0.8</v>
      </c>
      <c r="R189" s="30">
        <v>9.8159999999998193E-2</v>
      </c>
      <c r="S189" s="4">
        <f t="shared" si="10"/>
        <v>0.89815999999999829</v>
      </c>
    </row>
    <row r="190" spans="1:19" x14ac:dyDescent="0.2">
      <c r="A190" s="7">
        <f t="shared" si="11"/>
        <v>184</v>
      </c>
      <c r="B190" s="29">
        <f>Shrubs!B112</f>
        <v>0</v>
      </c>
      <c r="C190" s="29">
        <f>Shrubs!C112</f>
        <v>0</v>
      </c>
      <c r="D190" s="80" t="s">
        <v>481</v>
      </c>
      <c r="E190" s="80" t="s">
        <v>482</v>
      </c>
      <c r="F190" s="81">
        <v>64</v>
      </c>
      <c r="G190" s="81" t="s">
        <v>531</v>
      </c>
      <c r="H190" s="82">
        <v>0</v>
      </c>
      <c r="I190" s="80"/>
      <c r="J190" s="120" t="s">
        <v>270</v>
      </c>
      <c r="K190" s="139">
        <v>1</v>
      </c>
      <c r="L190" s="137">
        <v>1.9400000000000001E-2</v>
      </c>
      <c r="P190" s="1">
        <f t="shared" si="12"/>
        <v>0</v>
      </c>
      <c r="Q190" s="1">
        <v>0.8</v>
      </c>
      <c r="R190" s="30">
        <v>9.8149999999998197E-2</v>
      </c>
      <c r="S190" s="4">
        <f t="shared" si="10"/>
        <v>0.89814999999999823</v>
      </c>
    </row>
    <row r="191" spans="1:19" x14ac:dyDescent="0.2">
      <c r="A191" s="7">
        <f t="shared" si="11"/>
        <v>185</v>
      </c>
      <c r="B191" s="29">
        <f>Shrubs!B113</f>
        <v>0</v>
      </c>
      <c r="C191" s="29">
        <f>Shrubs!C113</f>
        <v>0</v>
      </c>
      <c r="D191" s="80" t="s">
        <v>701</v>
      </c>
      <c r="E191" s="80" t="s">
        <v>1072</v>
      </c>
      <c r="F191" s="81">
        <v>4</v>
      </c>
      <c r="G191" s="81" t="s">
        <v>563</v>
      </c>
      <c r="H191" s="82">
        <v>0</v>
      </c>
      <c r="I191" s="80"/>
      <c r="J191" s="120" t="s">
        <v>271</v>
      </c>
      <c r="K191" s="139">
        <v>1</v>
      </c>
      <c r="L191" s="137">
        <v>1.9400000000000001E-2</v>
      </c>
      <c r="P191" s="1">
        <f t="shared" si="12"/>
        <v>0</v>
      </c>
      <c r="Q191" s="1">
        <v>0.8</v>
      </c>
      <c r="R191" s="30">
        <v>9.8139999999998104E-2</v>
      </c>
      <c r="S191" s="4">
        <f t="shared" si="10"/>
        <v>0.89813999999999816</v>
      </c>
    </row>
    <row r="192" spans="1:19" x14ac:dyDescent="0.2">
      <c r="A192" s="7">
        <f t="shared" si="11"/>
        <v>186</v>
      </c>
      <c r="B192" s="29">
        <f>Shrubs!B114</f>
        <v>0</v>
      </c>
      <c r="C192" s="29">
        <f>Shrubs!C114</f>
        <v>0</v>
      </c>
      <c r="D192" s="80" t="s">
        <v>1164</v>
      </c>
      <c r="E192" s="80" t="s">
        <v>1165</v>
      </c>
      <c r="F192" s="81">
        <v>32</v>
      </c>
      <c r="G192" s="81" t="s">
        <v>531</v>
      </c>
      <c r="H192" s="82">
        <v>0</v>
      </c>
      <c r="I192" s="80"/>
      <c r="J192" s="120" t="s">
        <v>270</v>
      </c>
      <c r="K192" s="139">
        <v>1</v>
      </c>
      <c r="L192" s="137">
        <v>1.9400000000000001E-2</v>
      </c>
      <c r="P192" s="1">
        <f t="shared" si="12"/>
        <v>0</v>
      </c>
      <c r="Q192" s="1">
        <v>0.8</v>
      </c>
      <c r="R192" s="30">
        <v>9.8129999999998094E-2</v>
      </c>
      <c r="S192" s="4">
        <f t="shared" si="10"/>
        <v>0.8981299999999981</v>
      </c>
    </row>
    <row r="193" spans="1:19" ht="15" x14ac:dyDescent="0.2">
      <c r="A193" s="7">
        <f t="shared" si="11"/>
        <v>187</v>
      </c>
      <c r="B193" s="29">
        <f>Shrubs!B115</f>
        <v>0</v>
      </c>
      <c r="C193" s="29">
        <f>Shrubs!C115</f>
        <v>0</v>
      </c>
      <c r="D193" s="80" t="s">
        <v>1157</v>
      </c>
      <c r="E193" s="80" t="s">
        <v>1006</v>
      </c>
      <c r="F193" s="81">
        <v>32</v>
      </c>
      <c r="G193" s="81" t="s">
        <v>531</v>
      </c>
      <c r="H193" s="82">
        <v>0</v>
      </c>
      <c r="I193" s="91" t="s">
        <v>1007</v>
      </c>
      <c r="J193" s="120" t="s">
        <v>270</v>
      </c>
      <c r="K193" s="139">
        <v>1</v>
      </c>
      <c r="L193" s="137">
        <v>1.9400000000000001E-2</v>
      </c>
      <c r="P193" s="1">
        <f t="shared" si="12"/>
        <v>0</v>
      </c>
      <c r="Q193" s="1">
        <v>0.8</v>
      </c>
      <c r="R193" s="30">
        <v>9.8119999999998098E-2</v>
      </c>
      <c r="S193" s="4">
        <f t="shared" si="10"/>
        <v>0.89811999999999814</v>
      </c>
    </row>
    <row r="194" spans="1:19" x14ac:dyDescent="0.2">
      <c r="A194" s="7">
        <f t="shared" si="11"/>
        <v>188</v>
      </c>
      <c r="B194" s="29">
        <f>Shrubs!B116</f>
        <v>0</v>
      </c>
      <c r="C194" s="29">
        <f>Shrubs!C116</f>
        <v>0</v>
      </c>
      <c r="D194" s="80" t="s">
        <v>704</v>
      </c>
      <c r="E194" s="80" t="s">
        <v>705</v>
      </c>
      <c r="F194" s="81">
        <v>32</v>
      </c>
      <c r="G194" s="81" t="s">
        <v>531</v>
      </c>
      <c r="H194" s="82">
        <v>0</v>
      </c>
      <c r="I194" s="80"/>
      <c r="J194" s="120" t="s">
        <v>270</v>
      </c>
      <c r="K194" s="139">
        <v>1</v>
      </c>
      <c r="L194" s="137">
        <v>1.9400000000000001E-2</v>
      </c>
      <c r="P194" s="1">
        <f t="shared" si="12"/>
        <v>0</v>
      </c>
      <c r="Q194" s="1">
        <v>0.8</v>
      </c>
      <c r="R194" s="30">
        <v>9.8109999999998102E-2</v>
      </c>
      <c r="S194" s="4">
        <f t="shared" si="10"/>
        <v>0.89810999999999819</v>
      </c>
    </row>
    <row r="195" spans="1:19" x14ac:dyDescent="0.2">
      <c r="A195" s="7">
        <f t="shared" si="11"/>
        <v>189</v>
      </c>
      <c r="B195" s="29">
        <f>Shrubs!B117</f>
        <v>0</v>
      </c>
      <c r="C195" s="29">
        <f>Shrubs!C117</f>
        <v>0</v>
      </c>
      <c r="D195" s="80" t="s">
        <v>706</v>
      </c>
      <c r="E195" s="80" t="s">
        <v>707</v>
      </c>
      <c r="F195" s="81">
        <v>32</v>
      </c>
      <c r="G195" s="81" t="s">
        <v>531</v>
      </c>
      <c r="H195" s="82">
        <v>0</v>
      </c>
      <c r="I195" s="80"/>
      <c r="J195" s="120" t="s">
        <v>270</v>
      </c>
      <c r="K195" s="139">
        <v>1</v>
      </c>
      <c r="L195" s="137">
        <v>1.9400000000000001E-2</v>
      </c>
      <c r="P195" s="1">
        <f t="shared" si="12"/>
        <v>0</v>
      </c>
      <c r="Q195" s="1">
        <v>0.8</v>
      </c>
      <c r="R195" s="30">
        <v>9.8099999999998105E-2</v>
      </c>
      <c r="S195" s="4">
        <f t="shared" si="10"/>
        <v>0.89809999999999812</v>
      </c>
    </row>
    <row r="196" spans="1:19" x14ac:dyDescent="0.2">
      <c r="A196" s="7">
        <f t="shared" si="11"/>
        <v>190</v>
      </c>
      <c r="B196" s="29">
        <f>Shrubs!B118</f>
        <v>0</v>
      </c>
      <c r="C196" s="29">
        <f>Shrubs!C118</f>
        <v>0</v>
      </c>
      <c r="D196" s="80" t="s">
        <v>1158</v>
      </c>
      <c r="E196" s="80" t="s">
        <v>1159</v>
      </c>
      <c r="F196" s="81">
        <v>18</v>
      </c>
      <c r="G196" s="81" t="s">
        <v>531</v>
      </c>
      <c r="H196" s="82">
        <v>0</v>
      </c>
      <c r="I196" s="80"/>
      <c r="J196" s="120" t="s">
        <v>270</v>
      </c>
      <c r="K196" s="139">
        <v>1</v>
      </c>
      <c r="L196" s="137">
        <v>1.9400000000000001E-2</v>
      </c>
      <c r="P196" s="1">
        <f t="shared" si="12"/>
        <v>0</v>
      </c>
      <c r="Q196" s="1">
        <v>0.8</v>
      </c>
      <c r="R196" s="30">
        <v>9.8089999999998095E-2</v>
      </c>
      <c r="S196" s="4">
        <f t="shared" si="10"/>
        <v>0.89808999999999817</v>
      </c>
    </row>
    <row r="197" spans="1:19" x14ac:dyDescent="0.2">
      <c r="A197" s="7">
        <f t="shared" si="11"/>
        <v>191</v>
      </c>
      <c r="B197" s="29">
        <f>Shrubs!B119</f>
        <v>0</v>
      </c>
      <c r="C197" s="29">
        <f>Shrubs!C119</f>
        <v>0</v>
      </c>
      <c r="D197" s="80" t="s">
        <v>708</v>
      </c>
      <c r="E197" s="80" t="s">
        <v>709</v>
      </c>
      <c r="F197" s="81">
        <v>32</v>
      </c>
      <c r="G197" s="81" t="s">
        <v>531</v>
      </c>
      <c r="H197" s="82">
        <v>0</v>
      </c>
      <c r="I197" s="80"/>
      <c r="J197" s="120" t="s">
        <v>270</v>
      </c>
      <c r="K197" s="139">
        <v>1</v>
      </c>
      <c r="L197" s="137">
        <v>1.9400000000000001E-2</v>
      </c>
      <c r="P197" s="1">
        <f t="shared" si="12"/>
        <v>0</v>
      </c>
      <c r="Q197" s="1">
        <v>0.8</v>
      </c>
      <c r="R197" s="30">
        <v>9.8079999999998099E-2</v>
      </c>
      <c r="S197" s="4">
        <f t="shared" si="10"/>
        <v>0.8980799999999981</v>
      </c>
    </row>
    <row r="198" spans="1:19" x14ac:dyDescent="0.2">
      <c r="A198" s="7">
        <f t="shared" si="11"/>
        <v>192</v>
      </c>
      <c r="B198" s="29">
        <f>Shrubs!B120</f>
        <v>0</v>
      </c>
      <c r="C198" s="29">
        <f>Shrubs!C120</f>
        <v>0</v>
      </c>
      <c r="D198" s="80" t="s">
        <v>1160</v>
      </c>
      <c r="E198" s="80" t="s">
        <v>1161</v>
      </c>
      <c r="F198" s="81">
        <v>50</v>
      </c>
      <c r="G198" s="81" t="s">
        <v>531</v>
      </c>
      <c r="H198" s="82">
        <v>0</v>
      </c>
      <c r="I198" s="80"/>
      <c r="J198" s="120" t="s">
        <v>270</v>
      </c>
      <c r="K198" s="139">
        <v>1</v>
      </c>
      <c r="L198" s="137">
        <v>1.9400000000000001E-2</v>
      </c>
      <c r="P198" s="1">
        <f t="shared" si="12"/>
        <v>0</v>
      </c>
      <c r="Q198" s="1">
        <v>0.8</v>
      </c>
      <c r="R198" s="30">
        <v>9.8069999999998103E-2</v>
      </c>
      <c r="S198" s="4">
        <f t="shared" si="10"/>
        <v>0.89806999999999815</v>
      </c>
    </row>
    <row r="199" spans="1:19" x14ac:dyDescent="0.2">
      <c r="A199" s="7">
        <f t="shared" si="11"/>
        <v>193</v>
      </c>
      <c r="B199" s="29">
        <f>Shrubs!B121</f>
        <v>0</v>
      </c>
      <c r="C199" s="29">
        <f>Shrubs!C121</f>
        <v>0</v>
      </c>
      <c r="D199" s="80" t="s">
        <v>1162</v>
      </c>
      <c r="E199" s="80" t="s">
        <v>1163</v>
      </c>
      <c r="F199" s="81">
        <v>64</v>
      </c>
      <c r="G199" s="81" t="s">
        <v>531</v>
      </c>
      <c r="H199" s="82">
        <v>0</v>
      </c>
      <c r="I199" s="80"/>
      <c r="J199" s="120" t="s">
        <v>270</v>
      </c>
      <c r="K199" s="139">
        <v>1</v>
      </c>
      <c r="L199" s="137">
        <v>1.9400000000000001E-2</v>
      </c>
      <c r="P199" s="1">
        <f t="shared" si="12"/>
        <v>0</v>
      </c>
      <c r="Q199" s="1">
        <v>0.8</v>
      </c>
      <c r="R199" s="30">
        <v>9.8059999999998093E-2</v>
      </c>
      <c r="S199" s="4">
        <f t="shared" si="10"/>
        <v>0.89805999999999808</v>
      </c>
    </row>
    <row r="200" spans="1:19" x14ac:dyDescent="0.2">
      <c r="A200" s="7">
        <f t="shared" si="11"/>
        <v>194</v>
      </c>
      <c r="B200" s="29">
        <f>Shrubs!B122</f>
        <v>0</v>
      </c>
      <c r="C200" s="29">
        <f>Shrubs!C122</f>
        <v>0</v>
      </c>
      <c r="D200" s="80" t="s">
        <v>1074</v>
      </c>
      <c r="E200" s="80" t="s">
        <v>1073</v>
      </c>
      <c r="F200" s="81">
        <v>50</v>
      </c>
      <c r="G200" s="81" t="s">
        <v>531</v>
      </c>
      <c r="H200" s="82">
        <v>0</v>
      </c>
      <c r="I200" s="80"/>
      <c r="J200" s="120" t="s">
        <v>270</v>
      </c>
      <c r="K200" s="139">
        <v>1</v>
      </c>
      <c r="L200" s="137">
        <v>1.9400000000000001E-2</v>
      </c>
      <c r="P200" s="1">
        <f t="shared" si="12"/>
        <v>0</v>
      </c>
      <c r="Q200" s="1">
        <v>0.8</v>
      </c>
      <c r="R200" s="30">
        <v>9.8049999999998097E-2</v>
      </c>
      <c r="S200" s="4">
        <f t="shared" si="10"/>
        <v>0.89804999999999813</v>
      </c>
    </row>
    <row r="201" spans="1:19" x14ac:dyDescent="0.2">
      <c r="A201" s="7">
        <f t="shared" si="11"/>
        <v>195</v>
      </c>
      <c r="B201" s="29">
        <f>Shrubs!B123</f>
        <v>0</v>
      </c>
      <c r="C201" s="29">
        <f>Shrubs!C123</f>
        <v>0</v>
      </c>
      <c r="D201" s="80" t="s">
        <v>898</v>
      </c>
      <c r="E201" s="80" t="s">
        <v>899</v>
      </c>
      <c r="F201" s="81">
        <v>32</v>
      </c>
      <c r="G201" s="81" t="s">
        <v>531</v>
      </c>
      <c r="H201" s="82">
        <v>0</v>
      </c>
      <c r="I201" s="80"/>
      <c r="J201" s="120" t="s">
        <v>270</v>
      </c>
      <c r="K201" s="139">
        <v>1</v>
      </c>
      <c r="L201" s="137">
        <v>1.9400000000000001E-2</v>
      </c>
      <c r="P201" s="1">
        <f t="shared" si="12"/>
        <v>0</v>
      </c>
      <c r="Q201" s="1">
        <v>0.8</v>
      </c>
      <c r="R201" s="30">
        <v>9.8039999999998004E-2</v>
      </c>
      <c r="S201" s="4">
        <f t="shared" si="10"/>
        <v>0.89803999999999806</v>
      </c>
    </row>
    <row r="202" spans="1:19" x14ac:dyDescent="0.2">
      <c r="A202" s="7">
        <f t="shared" si="11"/>
        <v>196</v>
      </c>
      <c r="B202" s="29">
        <f>Shrubs!B124</f>
        <v>0</v>
      </c>
      <c r="C202" s="29">
        <f>Shrubs!C124</f>
        <v>0</v>
      </c>
      <c r="D202" s="80" t="s">
        <v>1304</v>
      </c>
      <c r="E202" s="80" t="s">
        <v>1310</v>
      </c>
      <c r="F202" s="81">
        <v>32</v>
      </c>
      <c r="G202" s="81" t="s">
        <v>562</v>
      </c>
      <c r="H202" s="82">
        <v>0</v>
      </c>
      <c r="I202" s="80"/>
      <c r="J202" s="120" t="s">
        <v>270</v>
      </c>
      <c r="K202" s="139">
        <v>1</v>
      </c>
      <c r="L202" s="137">
        <v>1.9400000000000001E-2</v>
      </c>
      <c r="P202" s="1">
        <f t="shared" si="12"/>
        <v>0</v>
      </c>
      <c r="Q202" s="1">
        <v>0.8</v>
      </c>
      <c r="R202" s="30">
        <v>9.8029999999997994E-2</v>
      </c>
      <c r="S202" s="4">
        <f t="shared" si="10"/>
        <v>0.898029999999998</v>
      </c>
    </row>
    <row r="203" spans="1:19" x14ac:dyDescent="0.2">
      <c r="A203" s="7">
        <f t="shared" si="11"/>
        <v>197</v>
      </c>
      <c r="B203" s="29">
        <f>Shrubs!B125</f>
        <v>0</v>
      </c>
      <c r="C203" s="29">
        <f>Shrubs!C125</f>
        <v>0</v>
      </c>
      <c r="D203" s="80" t="s">
        <v>818</v>
      </c>
      <c r="E203" s="80" t="s">
        <v>819</v>
      </c>
      <c r="F203" s="81">
        <v>32</v>
      </c>
      <c r="G203" s="81" t="s">
        <v>562</v>
      </c>
      <c r="H203" s="82">
        <v>0</v>
      </c>
      <c r="I203" s="80"/>
      <c r="J203" s="120" t="s">
        <v>270</v>
      </c>
      <c r="K203" s="139">
        <v>1</v>
      </c>
      <c r="L203" s="137">
        <v>1.9400000000000001E-2</v>
      </c>
      <c r="P203" s="1">
        <f t="shared" si="12"/>
        <v>0</v>
      </c>
      <c r="Q203" s="1">
        <v>0.8</v>
      </c>
      <c r="R203" s="30">
        <v>9.8019999999997998E-2</v>
      </c>
      <c r="S203" s="4">
        <f t="shared" si="10"/>
        <v>0.89801999999999804</v>
      </c>
    </row>
    <row r="204" spans="1:19" x14ac:dyDescent="0.2">
      <c r="A204" s="7">
        <f t="shared" si="11"/>
        <v>198</v>
      </c>
      <c r="B204" s="29">
        <f>Shrubs!B126</f>
        <v>0</v>
      </c>
      <c r="C204" s="29">
        <f>Shrubs!C126</f>
        <v>0</v>
      </c>
      <c r="D204" s="80" t="s">
        <v>820</v>
      </c>
      <c r="E204" s="80" t="s">
        <v>821</v>
      </c>
      <c r="F204" s="81">
        <v>32</v>
      </c>
      <c r="G204" s="81" t="s">
        <v>562</v>
      </c>
      <c r="H204" s="82">
        <v>0</v>
      </c>
      <c r="I204" s="80"/>
      <c r="J204" s="120" t="s">
        <v>270</v>
      </c>
      <c r="K204" s="139">
        <v>1</v>
      </c>
      <c r="L204" s="137">
        <v>1.9400000000000001E-2</v>
      </c>
      <c r="P204" s="1">
        <f t="shared" si="12"/>
        <v>0</v>
      </c>
      <c r="Q204" s="1">
        <v>0.8</v>
      </c>
      <c r="R204" s="30">
        <v>9.8009999999998001E-2</v>
      </c>
      <c r="S204" s="4">
        <f t="shared" ref="S204:S267" si="13">SUM(Q204+R204+P204)</f>
        <v>0.89800999999999809</v>
      </c>
    </row>
    <row r="205" spans="1:19" x14ac:dyDescent="0.2">
      <c r="A205" s="7">
        <f t="shared" si="11"/>
        <v>199</v>
      </c>
      <c r="B205" s="29">
        <f>Shrubs!B127</f>
        <v>0</v>
      </c>
      <c r="C205" s="29">
        <f>Shrubs!C127</f>
        <v>0</v>
      </c>
      <c r="D205" s="80" t="s">
        <v>1092</v>
      </c>
      <c r="E205" s="80" t="s">
        <v>822</v>
      </c>
      <c r="F205" s="81">
        <v>64</v>
      </c>
      <c r="G205" s="81" t="s">
        <v>562</v>
      </c>
      <c r="H205" s="82">
        <v>0</v>
      </c>
      <c r="I205" s="80"/>
      <c r="J205" s="120" t="s">
        <v>270</v>
      </c>
      <c r="K205" s="139">
        <v>1</v>
      </c>
      <c r="L205" s="137">
        <v>1.9400000000000001E-2</v>
      </c>
      <c r="P205" s="1">
        <f t="shared" si="12"/>
        <v>0</v>
      </c>
      <c r="Q205" s="1">
        <v>0.8</v>
      </c>
      <c r="R205" s="30">
        <v>9.7999999999998005E-2</v>
      </c>
      <c r="S205" s="4">
        <f t="shared" si="13"/>
        <v>0.89799999999999802</v>
      </c>
    </row>
    <row r="206" spans="1:19" x14ac:dyDescent="0.2">
      <c r="A206" s="7">
        <f t="shared" si="11"/>
        <v>200</v>
      </c>
      <c r="B206" s="29">
        <f>Shrubs!B128</f>
        <v>0</v>
      </c>
      <c r="C206" s="29">
        <f>Shrubs!C128</f>
        <v>0</v>
      </c>
      <c r="D206" s="80" t="s">
        <v>825</v>
      </c>
      <c r="E206" s="80" t="s">
        <v>826</v>
      </c>
      <c r="F206" s="81">
        <v>50</v>
      </c>
      <c r="G206" s="81" t="s">
        <v>562</v>
      </c>
      <c r="H206" s="82">
        <v>0</v>
      </c>
      <c r="I206" s="80"/>
      <c r="J206" s="120" t="s">
        <v>270</v>
      </c>
      <c r="K206" s="139">
        <v>1</v>
      </c>
      <c r="L206" s="137">
        <v>1.9400000000000001E-2</v>
      </c>
      <c r="P206" s="1">
        <f t="shared" si="12"/>
        <v>0</v>
      </c>
      <c r="Q206" s="1">
        <v>0.8</v>
      </c>
      <c r="R206" s="30">
        <v>9.7989999999997995E-2</v>
      </c>
      <c r="S206" s="4">
        <f t="shared" si="13"/>
        <v>0.89798999999999807</v>
      </c>
    </row>
    <row r="207" spans="1:19" x14ac:dyDescent="0.2">
      <c r="A207" s="7">
        <f t="shared" si="11"/>
        <v>201</v>
      </c>
      <c r="B207" s="29">
        <f>Shrubs!B129</f>
        <v>0</v>
      </c>
      <c r="C207" s="29">
        <f>Shrubs!C129</f>
        <v>0</v>
      </c>
      <c r="D207" s="80" t="s">
        <v>827</v>
      </c>
      <c r="E207" s="80" t="s">
        <v>828</v>
      </c>
      <c r="F207" s="81">
        <v>64</v>
      </c>
      <c r="G207" s="81" t="s">
        <v>562</v>
      </c>
      <c r="H207" s="82">
        <v>0</v>
      </c>
      <c r="I207" s="80"/>
      <c r="J207" s="120" t="s">
        <v>270</v>
      </c>
      <c r="K207" s="139">
        <v>1</v>
      </c>
      <c r="L207" s="137">
        <v>1.9400000000000001E-2</v>
      </c>
      <c r="P207" s="1">
        <f t="shared" si="12"/>
        <v>0</v>
      </c>
      <c r="Q207" s="1">
        <v>0.8</v>
      </c>
      <c r="R207" s="30">
        <v>9.7979999999997999E-2</v>
      </c>
      <c r="S207" s="4">
        <f t="shared" si="13"/>
        <v>0.897979999999998</v>
      </c>
    </row>
    <row r="208" spans="1:19" x14ac:dyDescent="0.2">
      <c r="A208" s="7">
        <f t="shared" si="11"/>
        <v>202</v>
      </c>
      <c r="B208" s="29">
        <f>Shrubs!B130</f>
        <v>0</v>
      </c>
      <c r="C208" s="29">
        <f>Shrubs!C130</f>
        <v>0</v>
      </c>
      <c r="D208" s="80" t="s">
        <v>829</v>
      </c>
      <c r="E208" s="80" t="s">
        <v>830</v>
      </c>
      <c r="F208" s="81">
        <v>32</v>
      </c>
      <c r="G208" s="81" t="s">
        <v>562</v>
      </c>
      <c r="H208" s="82">
        <v>0</v>
      </c>
      <c r="I208" s="80"/>
      <c r="J208" s="120" t="s">
        <v>270</v>
      </c>
      <c r="K208" s="139">
        <v>1</v>
      </c>
      <c r="L208" s="137">
        <v>1.9400000000000001E-2</v>
      </c>
      <c r="P208" s="1">
        <f t="shared" si="12"/>
        <v>0</v>
      </c>
      <c r="Q208" s="1">
        <v>0.8</v>
      </c>
      <c r="R208" s="30">
        <v>9.7969999999998003E-2</v>
      </c>
      <c r="S208" s="4">
        <f t="shared" si="13"/>
        <v>0.89796999999999805</v>
      </c>
    </row>
    <row r="209" spans="1:19" x14ac:dyDescent="0.2">
      <c r="A209" s="7">
        <f t="shared" si="11"/>
        <v>203</v>
      </c>
      <c r="B209" s="29">
        <f>Shrubs!B131</f>
        <v>0</v>
      </c>
      <c r="C209" s="29">
        <f>Shrubs!C131</f>
        <v>0</v>
      </c>
      <c r="D209" s="80" t="s">
        <v>831</v>
      </c>
      <c r="E209" s="80" t="s">
        <v>832</v>
      </c>
      <c r="F209" s="81">
        <v>32</v>
      </c>
      <c r="G209" s="81" t="s">
        <v>562</v>
      </c>
      <c r="H209" s="82">
        <v>0</v>
      </c>
      <c r="I209" s="80"/>
      <c r="J209" s="120" t="s">
        <v>270</v>
      </c>
      <c r="K209" s="139">
        <v>1</v>
      </c>
      <c r="L209" s="137">
        <v>1.9400000000000001E-2</v>
      </c>
      <c r="P209" s="1">
        <f t="shared" si="12"/>
        <v>0</v>
      </c>
      <c r="Q209" s="1">
        <v>0.8</v>
      </c>
      <c r="R209" s="30">
        <v>9.7959999999997993E-2</v>
      </c>
      <c r="S209" s="4">
        <f t="shared" si="13"/>
        <v>0.89795999999999809</v>
      </c>
    </row>
    <row r="210" spans="1:19" ht="15" x14ac:dyDescent="0.2">
      <c r="A210" s="7">
        <f t="shared" ref="A210:A273" si="14">RANK(S210,S$5:S$631,0)</f>
        <v>204</v>
      </c>
      <c r="B210" s="29">
        <f>Shrubs!B132</f>
        <v>0</v>
      </c>
      <c r="C210" s="29">
        <f>Shrubs!C132</f>
        <v>0</v>
      </c>
      <c r="D210" s="80" t="s">
        <v>840</v>
      </c>
      <c r="E210" s="80" t="s">
        <v>1387</v>
      </c>
      <c r="F210" s="81">
        <v>32</v>
      </c>
      <c r="G210" s="81" t="s">
        <v>563</v>
      </c>
      <c r="H210" s="82">
        <v>0</v>
      </c>
      <c r="I210" s="91" t="s">
        <v>1375</v>
      </c>
      <c r="J210" s="120" t="s">
        <v>270</v>
      </c>
      <c r="K210" s="139">
        <v>1</v>
      </c>
      <c r="L210" s="137">
        <v>1.9400000000000001E-2</v>
      </c>
      <c r="P210" s="1">
        <f t="shared" ref="P210:P273" si="15">IF(C210=0,0,1)</f>
        <v>0</v>
      </c>
      <c r="Q210" s="1">
        <v>0.8</v>
      </c>
      <c r="R210" s="30">
        <v>9.7949999999997997E-2</v>
      </c>
      <c r="S210" s="4">
        <f t="shared" si="13"/>
        <v>0.89794999999999803</v>
      </c>
    </row>
    <row r="211" spans="1:19" x14ac:dyDescent="0.2">
      <c r="A211" s="7">
        <f t="shared" si="14"/>
        <v>205</v>
      </c>
      <c r="B211" s="29">
        <f>Shrubs!B133</f>
        <v>0</v>
      </c>
      <c r="C211" s="29">
        <f>Shrubs!C133</f>
        <v>0</v>
      </c>
      <c r="D211" s="80" t="s">
        <v>545</v>
      </c>
      <c r="E211" s="80" t="s">
        <v>544</v>
      </c>
      <c r="F211" s="81">
        <v>100</v>
      </c>
      <c r="G211" s="81" t="s">
        <v>531</v>
      </c>
      <c r="H211" s="82">
        <v>0</v>
      </c>
      <c r="I211" s="80"/>
      <c r="J211" s="120" t="s">
        <v>897</v>
      </c>
      <c r="K211" s="139">
        <v>1</v>
      </c>
      <c r="L211" s="137">
        <v>1.9400000000000001E-2</v>
      </c>
      <c r="P211" s="1">
        <f t="shared" si="15"/>
        <v>0</v>
      </c>
      <c r="Q211" s="1">
        <v>0.8</v>
      </c>
      <c r="R211" s="30">
        <v>9.7939999999997904E-2</v>
      </c>
      <c r="S211" s="4">
        <f t="shared" si="13"/>
        <v>0.89793999999999796</v>
      </c>
    </row>
    <row r="212" spans="1:19" x14ac:dyDescent="0.2">
      <c r="A212" s="7">
        <f t="shared" si="14"/>
        <v>206</v>
      </c>
      <c r="B212" s="29">
        <f>Shrubs!B134</f>
        <v>0</v>
      </c>
      <c r="C212" s="29">
        <f>Shrubs!C134</f>
        <v>0</v>
      </c>
      <c r="D212" s="80" t="s">
        <v>1168</v>
      </c>
      <c r="E212" s="80" t="s">
        <v>1167</v>
      </c>
      <c r="F212" s="81">
        <v>32</v>
      </c>
      <c r="G212" s="81" t="s">
        <v>531</v>
      </c>
      <c r="H212" s="82">
        <v>0</v>
      </c>
      <c r="I212" s="80"/>
      <c r="J212" s="120" t="s">
        <v>270</v>
      </c>
      <c r="K212" s="139">
        <v>1</v>
      </c>
      <c r="L212" s="137">
        <v>1.9400000000000001E-2</v>
      </c>
      <c r="P212" s="1">
        <f t="shared" si="15"/>
        <v>0</v>
      </c>
      <c r="Q212" s="1">
        <v>0.8</v>
      </c>
      <c r="R212" s="30">
        <v>9.7929999999997894E-2</v>
      </c>
      <c r="S212" s="4">
        <f t="shared" si="13"/>
        <v>0.8979299999999979</v>
      </c>
    </row>
    <row r="213" spans="1:19" x14ac:dyDescent="0.2">
      <c r="A213" s="7">
        <f t="shared" si="14"/>
        <v>207</v>
      </c>
      <c r="B213" s="29">
        <f>Shrubs!B135</f>
        <v>0</v>
      </c>
      <c r="C213" s="29">
        <f>Shrubs!C135</f>
        <v>0</v>
      </c>
      <c r="D213" s="80" t="s">
        <v>1166</v>
      </c>
      <c r="E213" s="80" t="s">
        <v>1169</v>
      </c>
      <c r="F213" s="81">
        <v>50</v>
      </c>
      <c r="G213" s="81" t="s">
        <v>531</v>
      </c>
      <c r="H213" s="82">
        <v>0</v>
      </c>
      <c r="I213" s="80"/>
      <c r="J213" s="120" t="s">
        <v>270</v>
      </c>
      <c r="K213" s="139">
        <v>1</v>
      </c>
      <c r="L213" s="137">
        <v>1.9400000000000001E-2</v>
      </c>
      <c r="P213" s="1">
        <f t="shared" si="15"/>
        <v>0</v>
      </c>
      <c r="Q213" s="1">
        <v>0.8</v>
      </c>
      <c r="R213" s="30">
        <v>9.7919999999997898E-2</v>
      </c>
      <c r="S213" s="4">
        <f t="shared" si="13"/>
        <v>0.89791999999999794</v>
      </c>
    </row>
    <row r="214" spans="1:19" x14ac:dyDescent="0.2">
      <c r="A214" s="7">
        <f t="shared" si="14"/>
        <v>208</v>
      </c>
      <c r="B214" s="29">
        <f>Shrubs!B136</f>
        <v>0</v>
      </c>
      <c r="C214" s="29">
        <f>Shrubs!C136</f>
        <v>0</v>
      </c>
      <c r="D214" s="80" t="s">
        <v>1171</v>
      </c>
      <c r="E214" s="80" t="s">
        <v>1170</v>
      </c>
      <c r="F214" s="81">
        <v>50</v>
      </c>
      <c r="G214" s="81" t="s">
        <v>531</v>
      </c>
      <c r="H214" s="82">
        <v>0</v>
      </c>
      <c r="I214" s="80"/>
      <c r="J214" s="120" t="s">
        <v>270</v>
      </c>
      <c r="K214" s="139">
        <v>1</v>
      </c>
      <c r="L214" s="137">
        <v>1.9400000000000001E-2</v>
      </c>
      <c r="P214" s="1">
        <f t="shared" si="15"/>
        <v>0</v>
      </c>
      <c r="Q214" s="1">
        <v>0.8</v>
      </c>
      <c r="R214" s="30">
        <v>9.7909999999997901E-2</v>
      </c>
      <c r="S214" s="4">
        <f t="shared" si="13"/>
        <v>0.89790999999999799</v>
      </c>
    </row>
    <row r="215" spans="1:19" x14ac:dyDescent="0.2">
      <c r="A215" s="7">
        <f t="shared" si="14"/>
        <v>209</v>
      </c>
      <c r="B215" s="29">
        <f>Shrubs!B137</f>
        <v>0</v>
      </c>
      <c r="C215" s="29">
        <f>Shrubs!C137</f>
        <v>0</v>
      </c>
      <c r="D215" s="80" t="s">
        <v>1281</v>
      </c>
      <c r="E215" s="80" t="s">
        <v>1348</v>
      </c>
      <c r="F215" s="81">
        <v>32</v>
      </c>
      <c r="G215" s="81" t="s">
        <v>531</v>
      </c>
      <c r="H215" s="82">
        <v>0</v>
      </c>
      <c r="I215" s="80"/>
      <c r="J215" s="120" t="s">
        <v>270</v>
      </c>
      <c r="K215" s="139">
        <v>1</v>
      </c>
      <c r="L215" s="137">
        <v>1.9400000000000001E-2</v>
      </c>
      <c r="P215" s="1">
        <f t="shared" si="15"/>
        <v>0</v>
      </c>
      <c r="Q215" s="1">
        <v>0.8</v>
      </c>
      <c r="R215" s="30">
        <v>9.7899999999997905E-2</v>
      </c>
      <c r="S215" s="4">
        <f t="shared" si="13"/>
        <v>0.89789999999999792</v>
      </c>
    </row>
    <row r="216" spans="1:19" x14ac:dyDescent="0.2">
      <c r="A216" s="7">
        <f t="shared" si="14"/>
        <v>210</v>
      </c>
      <c r="B216" s="29">
        <f>Shrubs!B138</f>
        <v>0</v>
      </c>
      <c r="C216" s="29">
        <f>Shrubs!C138</f>
        <v>0</v>
      </c>
      <c r="D216" s="80" t="s">
        <v>1277</v>
      </c>
      <c r="E216" s="80" t="s">
        <v>1273</v>
      </c>
      <c r="F216" s="81">
        <v>32</v>
      </c>
      <c r="G216" s="81" t="s">
        <v>531</v>
      </c>
      <c r="H216" s="82">
        <v>0</v>
      </c>
      <c r="I216" s="80"/>
      <c r="J216" s="120" t="s">
        <v>270</v>
      </c>
      <c r="K216" s="139">
        <v>1</v>
      </c>
      <c r="L216" s="137">
        <v>1.9400000000000001E-2</v>
      </c>
      <c r="P216" s="1">
        <f t="shared" si="15"/>
        <v>0</v>
      </c>
      <c r="Q216" s="1">
        <v>0.8</v>
      </c>
      <c r="R216" s="30">
        <v>9.7889999999997895E-2</v>
      </c>
      <c r="S216" s="4">
        <f t="shared" si="13"/>
        <v>0.89788999999999797</v>
      </c>
    </row>
    <row r="217" spans="1:19" x14ac:dyDescent="0.2">
      <c r="A217" s="7">
        <f t="shared" si="14"/>
        <v>211</v>
      </c>
      <c r="B217" s="29">
        <f>Shrubs!B139</f>
        <v>0</v>
      </c>
      <c r="C217" s="29">
        <f>Shrubs!C139</f>
        <v>0</v>
      </c>
      <c r="D217" s="80" t="s">
        <v>1280</v>
      </c>
      <c r="E217" s="80" t="s">
        <v>1276</v>
      </c>
      <c r="F217" s="81">
        <v>32</v>
      </c>
      <c r="G217" s="81" t="s">
        <v>531</v>
      </c>
      <c r="H217" s="82">
        <v>0</v>
      </c>
      <c r="I217" s="80"/>
      <c r="J217" s="120" t="s">
        <v>270</v>
      </c>
      <c r="K217" s="139">
        <v>1</v>
      </c>
      <c r="L217" s="137">
        <v>1.9400000000000001E-2</v>
      </c>
      <c r="P217" s="1">
        <f t="shared" si="15"/>
        <v>0</v>
      </c>
      <c r="Q217" s="1">
        <v>0.8</v>
      </c>
      <c r="R217" s="30">
        <v>9.7879999999997899E-2</v>
      </c>
      <c r="S217" s="4">
        <f t="shared" si="13"/>
        <v>0.8978799999999979</v>
      </c>
    </row>
    <row r="218" spans="1:19" x14ac:dyDescent="0.2">
      <c r="A218" s="7">
        <f t="shared" si="14"/>
        <v>212</v>
      </c>
      <c r="B218" s="29">
        <f>Shrubs!B140</f>
        <v>0</v>
      </c>
      <c r="C218" s="29">
        <f>Shrubs!C140</f>
        <v>0</v>
      </c>
      <c r="D218" s="80" t="s">
        <v>1278</v>
      </c>
      <c r="E218" s="80" t="s">
        <v>1274</v>
      </c>
      <c r="F218" s="81">
        <v>32</v>
      </c>
      <c r="G218" s="81" t="s">
        <v>531</v>
      </c>
      <c r="H218" s="82">
        <v>0</v>
      </c>
      <c r="I218" s="80"/>
      <c r="J218" s="120" t="s">
        <v>270</v>
      </c>
      <c r="K218" s="139">
        <v>1</v>
      </c>
      <c r="L218" s="137">
        <v>1.9400000000000001E-2</v>
      </c>
      <c r="P218" s="1">
        <f t="shared" si="15"/>
        <v>0</v>
      </c>
      <c r="Q218" s="1">
        <v>0.8</v>
      </c>
      <c r="R218" s="30">
        <v>9.7869999999997903E-2</v>
      </c>
      <c r="S218" s="4">
        <f t="shared" si="13"/>
        <v>0.89786999999999795</v>
      </c>
    </row>
    <row r="219" spans="1:19" x14ac:dyDescent="0.2">
      <c r="A219" s="7">
        <f t="shared" si="14"/>
        <v>213</v>
      </c>
      <c r="B219" s="29">
        <f>Shrubs!B141</f>
        <v>0</v>
      </c>
      <c r="C219" s="29">
        <f>Shrubs!C141</f>
        <v>0</v>
      </c>
      <c r="D219" s="80" t="s">
        <v>1279</v>
      </c>
      <c r="E219" s="80" t="s">
        <v>1275</v>
      </c>
      <c r="F219" s="81">
        <v>32</v>
      </c>
      <c r="G219" s="81" t="s">
        <v>531</v>
      </c>
      <c r="H219" s="82">
        <v>0</v>
      </c>
      <c r="I219" s="80"/>
      <c r="J219" s="120" t="s">
        <v>270</v>
      </c>
      <c r="K219" s="139">
        <v>1</v>
      </c>
      <c r="L219" s="137">
        <v>1.9400000000000001E-2</v>
      </c>
      <c r="P219" s="1">
        <f t="shared" si="15"/>
        <v>0</v>
      </c>
      <c r="Q219" s="1">
        <v>0.8</v>
      </c>
      <c r="R219" s="30">
        <v>9.7859999999997893E-2</v>
      </c>
      <c r="S219" s="4">
        <f t="shared" si="13"/>
        <v>0.89785999999999788</v>
      </c>
    </row>
    <row r="220" spans="1:19" x14ac:dyDescent="0.2">
      <c r="A220" s="7">
        <f t="shared" si="14"/>
        <v>214</v>
      </c>
      <c r="B220" s="29">
        <f>Shrubs!B142</f>
        <v>0</v>
      </c>
      <c r="C220" s="29">
        <f>Shrubs!C142</f>
        <v>0</v>
      </c>
      <c r="D220" s="80" t="s">
        <v>538</v>
      </c>
      <c r="E220" s="80" t="s">
        <v>539</v>
      </c>
      <c r="F220" s="81">
        <v>100</v>
      </c>
      <c r="G220" s="81" t="s">
        <v>531</v>
      </c>
      <c r="H220" s="82">
        <v>0</v>
      </c>
      <c r="I220" s="80"/>
      <c r="J220" s="120" t="s">
        <v>270</v>
      </c>
      <c r="K220" s="139">
        <v>1</v>
      </c>
      <c r="L220" s="137">
        <v>1.9400000000000001E-2</v>
      </c>
      <c r="P220" s="1">
        <f t="shared" si="15"/>
        <v>0</v>
      </c>
      <c r="Q220" s="1">
        <v>0.8</v>
      </c>
      <c r="R220" s="30">
        <v>9.7849999999997897E-2</v>
      </c>
      <c r="S220" s="4">
        <f t="shared" si="13"/>
        <v>0.89784999999999793</v>
      </c>
    </row>
    <row r="221" spans="1:19" x14ac:dyDescent="0.2">
      <c r="A221" s="7">
        <f t="shared" si="14"/>
        <v>215</v>
      </c>
      <c r="B221" s="29">
        <f>Shrubs!B143</f>
        <v>0</v>
      </c>
      <c r="C221" s="29">
        <f>Shrubs!C143</f>
        <v>0</v>
      </c>
      <c r="D221" s="80" t="s">
        <v>710</v>
      </c>
      <c r="E221" s="80" t="s">
        <v>711</v>
      </c>
      <c r="F221" s="81">
        <v>32</v>
      </c>
      <c r="G221" s="81" t="s">
        <v>531</v>
      </c>
      <c r="H221" s="82">
        <v>0</v>
      </c>
      <c r="I221" s="80"/>
      <c r="J221" s="120" t="s">
        <v>270</v>
      </c>
      <c r="K221" s="139">
        <v>1</v>
      </c>
      <c r="L221" s="137">
        <v>1.9400000000000001E-2</v>
      </c>
      <c r="P221" s="1">
        <f t="shared" si="15"/>
        <v>0</v>
      </c>
      <c r="Q221" s="1">
        <v>0.8</v>
      </c>
      <c r="R221" s="30">
        <v>9.7839999999997804E-2</v>
      </c>
      <c r="S221" s="4">
        <f t="shared" si="13"/>
        <v>0.89783999999999786</v>
      </c>
    </row>
    <row r="222" spans="1:19" ht="15" x14ac:dyDescent="0.2">
      <c r="A222" s="7">
        <f t="shared" si="14"/>
        <v>216</v>
      </c>
      <c r="B222" s="29">
        <f>Shrubs!B144</f>
        <v>0</v>
      </c>
      <c r="C222" s="29">
        <f>Shrubs!C144</f>
        <v>0</v>
      </c>
      <c r="D222" s="80" t="s">
        <v>1017</v>
      </c>
      <c r="E222" s="80" t="s">
        <v>1018</v>
      </c>
      <c r="F222" s="81">
        <v>32</v>
      </c>
      <c r="G222" s="81" t="s">
        <v>531</v>
      </c>
      <c r="H222" s="82">
        <v>0</v>
      </c>
      <c r="I222" s="91" t="s">
        <v>1016</v>
      </c>
      <c r="J222" s="120" t="s">
        <v>270</v>
      </c>
      <c r="K222" s="139">
        <v>1</v>
      </c>
      <c r="L222" s="137">
        <v>1.9400000000000001E-2</v>
      </c>
      <c r="P222" s="1">
        <f t="shared" si="15"/>
        <v>0</v>
      </c>
      <c r="Q222" s="1">
        <v>0.8</v>
      </c>
      <c r="R222" s="30">
        <v>9.7829999999997794E-2</v>
      </c>
      <c r="S222" s="4">
        <f t="shared" si="13"/>
        <v>0.8978299999999978</v>
      </c>
    </row>
    <row r="223" spans="1:19" x14ac:dyDescent="0.2">
      <c r="A223" s="7">
        <f t="shared" si="14"/>
        <v>217</v>
      </c>
      <c r="B223" s="29">
        <f>Shrubs!B145</f>
        <v>0</v>
      </c>
      <c r="C223" s="29">
        <f>Shrubs!C145</f>
        <v>0</v>
      </c>
      <c r="D223" s="80" t="s">
        <v>750</v>
      </c>
      <c r="E223" s="80" t="s">
        <v>1172</v>
      </c>
      <c r="F223" s="81">
        <v>32</v>
      </c>
      <c r="G223" s="81" t="s">
        <v>562</v>
      </c>
      <c r="H223" s="82">
        <v>0</v>
      </c>
      <c r="I223" s="80"/>
      <c r="J223" s="120" t="s">
        <v>270</v>
      </c>
      <c r="K223" s="139">
        <v>1</v>
      </c>
      <c r="L223" s="137">
        <v>1.9400000000000001E-2</v>
      </c>
      <c r="P223" s="1">
        <f t="shared" si="15"/>
        <v>0</v>
      </c>
      <c r="Q223" s="1">
        <v>0.8</v>
      </c>
      <c r="R223" s="30">
        <v>9.7819999999997798E-2</v>
      </c>
      <c r="S223" s="4">
        <f t="shared" si="13"/>
        <v>0.89781999999999784</v>
      </c>
    </row>
    <row r="224" spans="1:19" x14ac:dyDescent="0.2">
      <c r="A224" s="7">
        <f t="shared" si="14"/>
        <v>218</v>
      </c>
      <c r="B224" s="29">
        <f>Shrubs!B146</f>
        <v>0</v>
      </c>
      <c r="C224" s="29">
        <f>Shrubs!C146</f>
        <v>0</v>
      </c>
      <c r="D224" s="80" t="s">
        <v>712</v>
      </c>
      <c r="E224" s="80" t="s">
        <v>713</v>
      </c>
      <c r="F224" s="81">
        <v>100</v>
      </c>
      <c r="G224" s="81" t="s">
        <v>531</v>
      </c>
      <c r="H224" s="82">
        <v>0</v>
      </c>
      <c r="I224" s="80"/>
      <c r="J224" s="120" t="s">
        <v>270</v>
      </c>
      <c r="K224" s="139">
        <v>1</v>
      </c>
      <c r="L224" s="137">
        <v>1.9400000000000001E-2</v>
      </c>
      <c r="P224" s="1">
        <f t="shared" si="15"/>
        <v>0</v>
      </c>
      <c r="Q224" s="1">
        <v>0.8</v>
      </c>
      <c r="R224" s="30">
        <v>9.7809999999997801E-2</v>
      </c>
      <c r="S224" s="4">
        <f t="shared" si="13"/>
        <v>0.89780999999999789</v>
      </c>
    </row>
    <row r="225" spans="1:19" x14ac:dyDescent="0.2">
      <c r="A225" s="7">
        <f t="shared" si="14"/>
        <v>219</v>
      </c>
      <c r="B225" s="29">
        <f>Shrubs!B147</f>
        <v>0</v>
      </c>
      <c r="C225" s="29">
        <f>Shrubs!C147</f>
        <v>0</v>
      </c>
      <c r="D225" s="80" t="s">
        <v>714</v>
      </c>
      <c r="E225" s="80" t="s">
        <v>715</v>
      </c>
      <c r="F225" s="81">
        <v>100</v>
      </c>
      <c r="G225" s="81" t="s">
        <v>531</v>
      </c>
      <c r="H225" s="82">
        <v>0</v>
      </c>
      <c r="I225" s="80"/>
      <c r="J225" s="120" t="s">
        <v>270</v>
      </c>
      <c r="K225" s="139">
        <v>1</v>
      </c>
      <c r="L225" s="137">
        <v>1.9400000000000001E-2</v>
      </c>
      <c r="P225" s="1">
        <f t="shared" si="15"/>
        <v>0</v>
      </c>
      <c r="Q225" s="1">
        <v>0.8</v>
      </c>
      <c r="R225" s="30">
        <v>9.7799999999997805E-2</v>
      </c>
      <c r="S225" s="4">
        <f t="shared" si="13"/>
        <v>0.89779999999999782</v>
      </c>
    </row>
    <row r="226" spans="1:19" x14ac:dyDescent="0.2">
      <c r="A226" s="7">
        <f t="shared" si="14"/>
        <v>220</v>
      </c>
      <c r="B226" s="29">
        <f>Shrubs!B148</f>
        <v>0</v>
      </c>
      <c r="C226" s="29">
        <f>Shrubs!C148</f>
        <v>0</v>
      </c>
      <c r="D226" s="80" t="s">
        <v>1173</v>
      </c>
      <c r="E226" s="80" t="s">
        <v>1174</v>
      </c>
      <c r="F226" s="81">
        <v>50</v>
      </c>
      <c r="G226" s="81" t="s">
        <v>563</v>
      </c>
      <c r="H226" s="82">
        <v>0</v>
      </c>
      <c r="I226" s="80"/>
      <c r="J226" s="120" t="s">
        <v>270</v>
      </c>
      <c r="K226" s="139">
        <v>1</v>
      </c>
      <c r="L226" s="137">
        <v>1.9400000000000001E-2</v>
      </c>
      <c r="P226" s="1">
        <f t="shared" si="15"/>
        <v>0</v>
      </c>
      <c r="Q226" s="1">
        <v>0.8</v>
      </c>
      <c r="R226" s="30">
        <v>9.7789999999997795E-2</v>
      </c>
      <c r="S226" s="4">
        <f t="shared" si="13"/>
        <v>0.89778999999999787</v>
      </c>
    </row>
    <row r="227" spans="1:19" x14ac:dyDescent="0.2">
      <c r="A227" s="7">
        <f t="shared" si="14"/>
        <v>221</v>
      </c>
      <c r="B227" s="29">
        <f>Shrubs!B149</f>
        <v>0</v>
      </c>
      <c r="C227" s="29">
        <f>Shrubs!C149</f>
        <v>0</v>
      </c>
      <c r="D227" s="80" t="s">
        <v>716</v>
      </c>
      <c r="E227" s="80" t="s">
        <v>717</v>
      </c>
      <c r="F227" s="81">
        <v>50</v>
      </c>
      <c r="G227" s="81" t="s">
        <v>563</v>
      </c>
      <c r="H227" s="82">
        <v>0</v>
      </c>
      <c r="I227" s="80"/>
      <c r="J227" s="120" t="s">
        <v>270</v>
      </c>
      <c r="K227" s="139">
        <v>1</v>
      </c>
      <c r="L227" s="137">
        <v>1.9400000000000001E-2</v>
      </c>
      <c r="P227" s="1">
        <f t="shared" si="15"/>
        <v>0</v>
      </c>
      <c r="Q227" s="1">
        <v>0.8</v>
      </c>
      <c r="R227" s="30">
        <v>9.7779999999997799E-2</v>
      </c>
      <c r="S227" s="4">
        <f t="shared" si="13"/>
        <v>0.8977799999999978</v>
      </c>
    </row>
    <row r="228" spans="1:19" x14ac:dyDescent="0.2">
      <c r="A228" s="7">
        <f t="shared" si="14"/>
        <v>222</v>
      </c>
      <c r="B228" s="29">
        <f>Shrubs!B150</f>
        <v>0</v>
      </c>
      <c r="C228" s="29">
        <f>Shrubs!C150</f>
        <v>0</v>
      </c>
      <c r="D228" s="80" t="s">
        <v>1175</v>
      </c>
      <c r="E228" s="80" t="s">
        <v>1176</v>
      </c>
      <c r="F228" s="81">
        <v>32</v>
      </c>
      <c r="G228" s="81" t="s">
        <v>531</v>
      </c>
      <c r="H228" s="82">
        <v>0</v>
      </c>
      <c r="I228" s="80"/>
      <c r="J228" s="120" t="s">
        <v>270</v>
      </c>
      <c r="K228" s="139">
        <v>1</v>
      </c>
      <c r="L228" s="137">
        <v>1.9400000000000001E-2</v>
      </c>
      <c r="P228" s="1">
        <f t="shared" si="15"/>
        <v>0</v>
      </c>
      <c r="Q228" s="1">
        <v>0.8</v>
      </c>
      <c r="R228" s="30">
        <v>9.7769999999997803E-2</v>
      </c>
      <c r="S228" s="4">
        <f t="shared" si="13"/>
        <v>0.89776999999999785</v>
      </c>
    </row>
    <row r="229" spans="1:19" x14ac:dyDescent="0.2">
      <c r="A229" s="7">
        <f t="shared" si="14"/>
        <v>223</v>
      </c>
      <c r="B229" s="29">
        <f>Shrubs!B151</f>
        <v>0</v>
      </c>
      <c r="C229" s="29">
        <f>Shrubs!C151</f>
        <v>0</v>
      </c>
      <c r="D229" s="80" t="s">
        <v>1177</v>
      </c>
      <c r="E229" s="80" t="s">
        <v>1178</v>
      </c>
      <c r="F229" s="81">
        <v>50</v>
      </c>
      <c r="G229" s="81" t="s">
        <v>531</v>
      </c>
      <c r="H229" s="82">
        <v>0</v>
      </c>
      <c r="I229" s="80"/>
      <c r="J229" s="120" t="s">
        <v>270</v>
      </c>
      <c r="K229" s="139">
        <v>1</v>
      </c>
      <c r="L229" s="137">
        <v>1.9400000000000001E-2</v>
      </c>
      <c r="P229" s="1">
        <f t="shared" si="15"/>
        <v>0</v>
      </c>
      <c r="Q229" s="1">
        <v>0.8</v>
      </c>
      <c r="R229" s="30">
        <v>9.7759999999997793E-2</v>
      </c>
      <c r="S229" s="4">
        <f t="shared" si="13"/>
        <v>0.89775999999999789</v>
      </c>
    </row>
    <row r="230" spans="1:19" x14ac:dyDescent="0.2">
      <c r="A230" s="7">
        <f t="shared" si="14"/>
        <v>224</v>
      </c>
      <c r="B230" s="29">
        <f>Shrubs!B152</f>
        <v>0</v>
      </c>
      <c r="C230" s="29">
        <f>Shrubs!C152</f>
        <v>0</v>
      </c>
      <c r="D230" s="80" t="s">
        <v>718</v>
      </c>
      <c r="E230" s="80" t="s">
        <v>719</v>
      </c>
      <c r="F230" s="81">
        <v>100</v>
      </c>
      <c r="G230" s="81" t="s">
        <v>563</v>
      </c>
      <c r="H230" s="82">
        <v>0</v>
      </c>
      <c r="I230" s="80"/>
      <c r="J230" s="120" t="s">
        <v>270</v>
      </c>
      <c r="K230" s="139">
        <v>1</v>
      </c>
      <c r="L230" s="137">
        <v>1.9400000000000001E-2</v>
      </c>
      <c r="P230" s="1">
        <f t="shared" si="15"/>
        <v>0</v>
      </c>
      <c r="Q230" s="1">
        <v>0.8</v>
      </c>
      <c r="R230" s="30">
        <v>9.7749999999997797E-2</v>
      </c>
      <c r="S230" s="4">
        <f t="shared" si="13"/>
        <v>0.89774999999999783</v>
      </c>
    </row>
    <row r="231" spans="1:19" x14ac:dyDescent="0.2">
      <c r="A231" s="7">
        <f t="shared" si="14"/>
        <v>225</v>
      </c>
      <c r="B231" s="29">
        <f>Shrubs!B153</f>
        <v>0</v>
      </c>
      <c r="C231" s="29">
        <f>Shrubs!C153</f>
        <v>0</v>
      </c>
      <c r="D231" s="80" t="s">
        <v>720</v>
      </c>
      <c r="E231" s="80" t="s">
        <v>721</v>
      </c>
      <c r="F231" s="81">
        <v>100</v>
      </c>
      <c r="G231" s="81" t="s">
        <v>563</v>
      </c>
      <c r="H231" s="82">
        <v>0</v>
      </c>
      <c r="I231" s="80"/>
      <c r="J231" s="120" t="s">
        <v>270</v>
      </c>
      <c r="K231" s="139">
        <v>1</v>
      </c>
      <c r="L231" s="137">
        <v>1.9400000000000001E-2</v>
      </c>
      <c r="P231" s="1">
        <f t="shared" si="15"/>
        <v>0</v>
      </c>
      <c r="Q231" s="1">
        <v>0.8</v>
      </c>
      <c r="R231" s="30">
        <v>9.7739999999997704E-2</v>
      </c>
      <c r="S231" s="4">
        <f t="shared" si="13"/>
        <v>0.89773999999999776</v>
      </c>
    </row>
    <row r="232" spans="1:19" x14ac:dyDescent="0.2">
      <c r="A232" s="7">
        <f t="shared" si="14"/>
        <v>226</v>
      </c>
      <c r="B232" s="29">
        <f>Shrubs!B154</f>
        <v>0</v>
      </c>
      <c r="C232" s="29">
        <f>Shrubs!C154</f>
        <v>0</v>
      </c>
      <c r="D232" s="80" t="s">
        <v>483</v>
      </c>
      <c r="E232" s="80" t="s">
        <v>484</v>
      </c>
      <c r="F232" s="81">
        <v>100</v>
      </c>
      <c r="G232" s="81" t="s">
        <v>531</v>
      </c>
      <c r="H232" s="82">
        <v>0</v>
      </c>
      <c r="I232" s="80"/>
      <c r="J232" s="120" t="s">
        <v>270</v>
      </c>
      <c r="K232" s="139">
        <v>1</v>
      </c>
      <c r="L232" s="137">
        <v>1.9400000000000001E-2</v>
      </c>
      <c r="P232" s="1">
        <f t="shared" si="15"/>
        <v>0</v>
      </c>
      <c r="Q232" s="1">
        <v>0.8</v>
      </c>
      <c r="R232" s="30">
        <v>9.7729999999997694E-2</v>
      </c>
      <c r="S232" s="4">
        <f t="shared" si="13"/>
        <v>0.8977299999999977</v>
      </c>
    </row>
    <row r="233" spans="1:19" x14ac:dyDescent="0.2">
      <c r="A233" s="7">
        <f t="shared" si="14"/>
        <v>227</v>
      </c>
      <c r="B233" s="29">
        <f>Shrubs!B155</f>
        <v>0</v>
      </c>
      <c r="C233" s="29">
        <f>Shrubs!C155</f>
        <v>0</v>
      </c>
      <c r="D233" s="80" t="s">
        <v>723</v>
      </c>
      <c r="E233" s="80" t="s">
        <v>724</v>
      </c>
      <c r="F233" s="81">
        <v>64</v>
      </c>
      <c r="G233" s="81" t="s">
        <v>531</v>
      </c>
      <c r="H233" s="82">
        <v>0</v>
      </c>
      <c r="I233" s="80"/>
      <c r="J233" s="120" t="s">
        <v>270</v>
      </c>
      <c r="K233" s="139">
        <v>1</v>
      </c>
      <c r="L233" s="137">
        <v>1.9400000000000001E-2</v>
      </c>
      <c r="P233" s="1">
        <f t="shared" si="15"/>
        <v>0</v>
      </c>
      <c r="Q233" s="1">
        <v>0.8</v>
      </c>
      <c r="R233" s="30">
        <v>9.7719999999997698E-2</v>
      </c>
      <c r="S233" s="4">
        <f t="shared" si="13"/>
        <v>0.89771999999999774</v>
      </c>
    </row>
    <row r="234" spans="1:19" x14ac:dyDescent="0.2">
      <c r="A234" s="7">
        <f t="shared" si="14"/>
        <v>228</v>
      </c>
      <c r="B234" s="29">
        <f>Shrubs!B156</f>
        <v>0</v>
      </c>
      <c r="C234" s="29">
        <f>Shrubs!C156</f>
        <v>0</v>
      </c>
      <c r="D234" s="80" t="s">
        <v>725</v>
      </c>
      <c r="E234" s="80" t="s">
        <v>1075</v>
      </c>
      <c r="F234" s="81">
        <v>50</v>
      </c>
      <c r="G234" s="81" t="s">
        <v>563</v>
      </c>
      <c r="H234" s="82">
        <v>0</v>
      </c>
      <c r="I234" s="80"/>
      <c r="J234" s="120" t="s">
        <v>270</v>
      </c>
      <c r="K234" s="139">
        <v>1</v>
      </c>
      <c r="L234" s="137">
        <v>1.9400000000000001E-2</v>
      </c>
      <c r="P234" s="1">
        <f t="shared" si="15"/>
        <v>0</v>
      </c>
      <c r="Q234" s="1">
        <v>0.8</v>
      </c>
      <c r="R234" s="30">
        <v>9.7709999999997701E-2</v>
      </c>
      <c r="S234" s="4">
        <f t="shared" si="13"/>
        <v>0.89770999999999779</v>
      </c>
    </row>
    <row r="235" spans="1:19" ht="15" x14ac:dyDescent="0.2">
      <c r="A235" s="7">
        <f t="shared" si="14"/>
        <v>229</v>
      </c>
      <c r="B235" s="29">
        <f>Shrubs!B157</f>
        <v>0</v>
      </c>
      <c r="C235" s="29">
        <f>Shrubs!C157</f>
        <v>0</v>
      </c>
      <c r="D235" s="80" t="s">
        <v>139</v>
      </c>
      <c r="E235" s="80" t="s">
        <v>1076</v>
      </c>
      <c r="F235" s="81">
        <v>64</v>
      </c>
      <c r="G235" s="81" t="s">
        <v>563</v>
      </c>
      <c r="H235" s="82">
        <v>0</v>
      </c>
      <c r="I235" s="91" t="s">
        <v>1375</v>
      </c>
      <c r="J235" s="120" t="s">
        <v>270</v>
      </c>
      <c r="K235" s="139">
        <v>1</v>
      </c>
      <c r="L235" s="137">
        <v>1.9400000000000001E-2</v>
      </c>
      <c r="P235" s="1">
        <f t="shared" si="15"/>
        <v>0</v>
      </c>
      <c r="Q235" s="1">
        <v>0.8</v>
      </c>
      <c r="R235" s="30">
        <v>9.7699999999997705E-2</v>
      </c>
      <c r="S235" s="4">
        <f t="shared" si="13"/>
        <v>0.89769999999999772</v>
      </c>
    </row>
    <row r="236" spans="1:19" x14ac:dyDescent="0.2">
      <c r="A236" s="7">
        <f t="shared" si="14"/>
        <v>230</v>
      </c>
      <c r="B236" s="29">
        <f>Shrubs!B158</f>
        <v>0</v>
      </c>
      <c r="C236" s="29">
        <f>Shrubs!C158</f>
        <v>0</v>
      </c>
      <c r="D236" s="80" t="s">
        <v>726</v>
      </c>
      <c r="E236" s="80" t="s">
        <v>727</v>
      </c>
      <c r="F236" s="81">
        <v>100</v>
      </c>
      <c r="G236" s="81" t="s">
        <v>531</v>
      </c>
      <c r="H236" s="82">
        <v>0</v>
      </c>
      <c r="I236" s="80"/>
      <c r="J236" s="120" t="s">
        <v>270</v>
      </c>
      <c r="K236" s="139">
        <v>1</v>
      </c>
      <c r="L236" s="137">
        <v>1.9400000000000001E-2</v>
      </c>
      <c r="P236" s="1">
        <f t="shared" si="15"/>
        <v>0</v>
      </c>
      <c r="Q236" s="1">
        <v>0.8</v>
      </c>
      <c r="R236" s="30">
        <v>9.7689999999997695E-2</v>
      </c>
      <c r="S236" s="4">
        <f t="shared" si="13"/>
        <v>0.89768999999999777</v>
      </c>
    </row>
    <row r="237" spans="1:19" x14ac:dyDescent="0.2">
      <c r="A237" s="7">
        <f t="shared" si="14"/>
        <v>231</v>
      </c>
      <c r="B237" s="29">
        <f>Shrubs!B159</f>
        <v>0</v>
      </c>
      <c r="C237" s="29">
        <f>Shrubs!C159</f>
        <v>0</v>
      </c>
      <c r="D237" s="80" t="s">
        <v>728</v>
      </c>
      <c r="E237" s="80" t="s">
        <v>274</v>
      </c>
      <c r="F237" s="81">
        <v>64</v>
      </c>
      <c r="G237" s="81" t="s">
        <v>531</v>
      </c>
      <c r="H237" s="82">
        <v>0</v>
      </c>
      <c r="I237" s="80"/>
      <c r="J237" s="120" t="s">
        <v>270</v>
      </c>
      <c r="K237" s="139">
        <v>1</v>
      </c>
      <c r="L237" s="137">
        <v>1.9400000000000001E-2</v>
      </c>
      <c r="P237" s="1">
        <f t="shared" si="15"/>
        <v>0</v>
      </c>
      <c r="Q237" s="1">
        <v>0.8</v>
      </c>
      <c r="R237" s="30">
        <v>9.7679999999997699E-2</v>
      </c>
      <c r="S237" s="4">
        <f t="shared" si="13"/>
        <v>0.8976799999999977</v>
      </c>
    </row>
    <row r="238" spans="1:19" x14ac:dyDescent="0.2">
      <c r="A238" s="7">
        <f t="shared" si="14"/>
        <v>232</v>
      </c>
      <c r="B238" s="29">
        <f>Shrubs!B160</f>
        <v>0</v>
      </c>
      <c r="C238" s="29">
        <f>Shrubs!C160</f>
        <v>0</v>
      </c>
      <c r="D238" s="80" t="s">
        <v>273</v>
      </c>
      <c r="E238" s="80" t="s">
        <v>275</v>
      </c>
      <c r="F238" s="81">
        <v>64</v>
      </c>
      <c r="G238" s="81" t="s">
        <v>531</v>
      </c>
      <c r="H238" s="82">
        <v>0</v>
      </c>
      <c r="I238" s="80"/>
      <c r="J238" s="120" t="s">
        <v>270</v>
      </c>
      <c r="K238" s="139">
        <v>1</v>
      </c>
      <c r="L238" s="137">
        <v>1.9400000000000001E-2</v>
      </c>
      <c r="P238" s="1">
        <f t="shared" si="15"/>
        <v>0</v>
      </c>
      <c r="Q238" s="1">
        <v>0.8</v>
      </c>
      <c r="R238" s="30">
        <v>9.7669999999997703E-2</v>
      </c>
      <c r="S238" s="4">
        <f t="shared" si="13"/>
        <v>0.89766999999999775</v>
      </c>
    </row>
    <row r="239" spans="1:19" ht="15" x14ac:dyDescent="0.2">
      <c r="A239" s="7">
        <f t="shared" si="14"/>
        <v>233</v>
      </c>
      <c r="B239" s="29">
        <f>Shrubs!B161</f>
        <v>0</v>
      </c>
      <c r="C239" s="29">
        <f>Shrubs!C161</f>
        <v>0</v>
      </c>
      <c r="D239" s="80" t="s">
        <v>729</v>
      </c>
      <c r="E239" s="80" t="s">
        <v>730</v>
      </c>
      <c r="F239" s="81">
        <v>32</v>
      </c>
      <c r="G239" s="81" t="s">
        <v>531</v>
      </c>
      <c r="H239" s="82">
        <v>0</v>
      </c>
      <c r="I239" s="92" t="s">
        <v>900</v>
      </c>
      <c r="J239" s="120" t="s">
        <v>270</v>
      </c>
      <c r="K239" s="139">
        <v>1</v>
      </c>
      <c r="L239" s="137">
        <v>1.9400000000000001E-2</v>
      </c>
      <c r="P239" s="1">
        <f t="shared" si="15"/>
        <v>0</v>
      </c>
      <c r="Q239" s="1">
        <v>0.8</v>
      </c>
      <c r="R239" s="30">
        <v>9.7659999999997693E-2</v>
      </c>
      <c r="S239" s="4">
        <f t="shared" si="13"/>
        <v>0.89765999999999768</v>
      </c>
    </row>
    <row r="240" spans="1:19" ht="15" x14ac:dyDescent="0.2">
      <c r="A240" s="7">
        <f t="shared" si="14"/>
        <v>234</v>
      </c>
      <c r="B240" s="29">
        <f>Shrubs!B162</f>
        <v>0</v>
      </c>
      <c r="C240" s="29">
        <f>Shrubs!C162</f>
        <v>0</v>
      </c>
      <c r="D240" s="80" t="s">
        <v>731</v>
      </c>
      <c r="E240" s="80" t="s">
        <v>732</v>
      </c>
      <c r="F240" s="81">
        <v>32</v>
      </c>
      <c r="G240" s="81" t="s">
        <v>531</v>
      </c>
      <c r="H240" s="82">
        <v>0</v>
      </c>
      <c r="I240" s="92" t="s">
        <v>900</v>
      </c>
      <c r="J240" s="120" t="s">
        <v>270</v>
      </c>
      <c r="K240" s="139">
        <v>1</v>
      </c>
      <c r="L240" s="137">
        <v>1.9400000000000001E-2</v>
      </c>
      <c r="P240" s="1">
        <f t="shared" si="15"/>
        <v>0</v>
      </c>
      <c r="Q240" s="1">
        <v>0.8</v>
      </c>
      <c r="R240" s="30">
        <v>9.7649999999997697E-2</v>
      </c>
      <c r="S240" s="4">
        <f t="shared" si="13"/>
        <v>0.89764999999999773</v>
      </c>
    </row>
    <row r="241" spans="1:19" ht="15" x14ac:dyDescent="0.2">
      <c r="A241" s="7">
        <f t="shared" si="14"/>
        <v>235</v>
      </c>
      <c r="B241" s="29">
        <f>Shrubs!B163</f>
        <v>0</v>
      </c>
      <c r="C241" s="29">
        <f>Shrubs!C163</f>
        <v>0</v>
      </c>
      <c r="D241" s="80" t="s">
        <v>1355</v>
      </c>
      <c r="E241" s="80" t="s">
        <v>1179</v>
      </c>
      <c r="F241" s="81">
        <v>32</v>
      </c>
      <c r="G241" s="81" t="s">
        <v>531</v>
      </c>
      <c r="H241" s="82">
        <v>0</v>
      </c>
      <c r="I241" s="92" t="s">
        <v>900</v>
      </c>
      <c r="J241" s="120" t="s">
        <v>270</v>
      </c>
      <c r="K241" s="139">
        <v>1</v>
      </c>
      <c r="L241" s="137">
        <v>1.9400000000000001E-2</v>
      </c>
      <c r="P241" s="1">
        <f t="shared" si="15"/>
        <v>0</v>
      </c>
      <c r="Q241" s="1">
        <v>0.8</v>
      </c>
      <c r="R241" s="30">
        <v>9.7639999999997604E-2</v>
      </c>
      <c r="S241" s="4">
        <f t="shared" si="13"/>
        <v>0.89763999999999766</v>
      </c>
    </row>
    <row r="242" spans="1:19" x14ac:dyDescent="0.2">
      <c r="A242" s="7">
        <f t="shared" si="14"/>
        <v>236</v>
      </c>
      <c r="B242" s="29">
        <f>Shrubs!B164</f>
        <v>0</v>
      </c>
      <c r="C242" s="29">
        <f>Shrubs!C164</f>
        <v>0</v>
      </c>
      <c r="D242" s="80" t="s">
        <v>733</v>
      </c>
      <c r="E242" s="80" t="s">
        <v>734</v>
      </c>
      <c r="F242" s="81">
        <v>32</v>
      </c>
      <c r="G242" s="81" t="s">
        <v>531</v>
      </c>
      <c r="H242" s="82">
        <v>0</v>
      </c>
      <c r="I242" s="80"/>
      <c r="J242" s="120" t="s">
        <v>270</v>
      </c>
      <c r="K242" s="139">
        <v>1</v>
      </c>
      <c r="L242" s="137">
        <v>1.9400000000000001E-2</v>
      </c>
      <c r="P242" s="1">
        <f t="shared" si="15"/>
        <v>0</v>
      </c>
      <c r="Q242" s="1">
        <v>0.8</v>
      </c>
      <c r="R242" s="30">
        <v>9.7629999999997594E-2</v>
      </c>
      <c r="S242" s="4">
        <f t="shared" si="13"/>
        <v>0.8976299999999976</v>
      </c>
    </row>
    <row r="243" spans="1:19" ht="15" x14ac:dyDescent="0.2">
      <c r="A243" s="7">
        <f t="shared" si="14"/>
        <v>237</v>
      </c>
      <c r="B243" s="29">
        <f>Shrubs!B165</f>
        <v>0</v>
      </c>
      <c r="C243" s="29">
        <f>Shrubs!C165</f>
        <v>0</v>
      </c>
      <c r="D243" s="80" t="s">
        <v>1004</v>
      </c>
      <c r="E243" s="80" t="s">
        <v>738</v>
      </c>
      <c r="F243" s="81">
        <v>32</v>
      </c>
      <c r="G243" s="81" t="s">
        <v>531</v>
      </c>
      <c r="H243" s="82">
        <v>0</v>
      </c>
      <c r="I243" s="92"/>
      <c r="J243" s="120" t="s">
        <v>270</v>
      </c>
      <c r="K243" s="139">
        <v>1</v>
      </c>
      <c r="L243" s="137">
        <v>1.9400000000000001E-2</v>
      </c>
      <c r="P243" s="1">
        <f t="shared" si="15"/>
        <v>0</v>
      </c>
      <c r="Q243" s="1">
        <v>0.8</v>
      </c>
      <c r="R243" s="30">
        <v>9.7619999999997598E-2</v>
      </c>
      <c r="S243" s="4">
        <f t="shared" si="13"/>
        <v>0.89761999999999764</v>
      </c>
    </row>
    <row r="244" spans="1:19" ht="15" x14ac:dyDescent="0.2">
      <c r="A244" s="7">
        <f t="shared" si="14"/>
        <v>238</v>
      </c>
      <c r="B244" s="29">
        <f>Shrubs!B166</f>
        <v>0</v>
      </c>
      <c r="C244" s="29">
        <f>Shrubs!C166</f>
        <v>0</v>
      </c>
      <c r="D244" s="80" t="s">
        <v>1003</v>
      </c>
      <c r="E244" s="80" t="s">
        <v>737</v>
      </c>
      <c r="F244" s="81">
        <v>32</v>
      </c>
      <c r="G244" s="81" t="s">
        <v>531</v>
      </c>
      <c r="H244" s="82">
        <v>0</v>
      </c>
      <c r="I244" s="92" t="s">
        <v>900</v>
      </c>
      <c r="J244" s="120" t="s">
        <v>270</v>
      </c>
      <c r="K244" s="139">
        <v>1</v>
      </c>
      <c r="L244" s="137">
        <v>1.9400000000000001E-2</v>
      </c>
      <c r="P244" s="1">
        <f t="shared" si="15"/>
        <v>0</v>
      </c>
      <c r="Q244" s="1">
        <v>0.8</v>
      </c>
      <c r="R244" s="30">
        <v>9.7609999999997601E-2</v>
      </c>
      <c r="S244" s="4">
        <f t="shared" si="13"/>
        <v>0.89760999999999769</v>
      </c>
    </row>
    <row r="245" spans="1:19" ht="15" x14ac:dyDescent="0.2">
      <c r="A245" s="7">
        <f t="shared" si="14"/>
        <v>239</v>
      </c>
      <c r="B245" s="29">
        <f>Shrubs!B167</f>
        <v>0</v>
      </c>
      <c r="C245" s="29">
        <f>Shrubs!C167</f>
        <v>0</v>
      </c>
      <c r="D245" s="80" t="s">
        <v>735</v>
      </c>
      <c r="E245" s="80" t="s">
        <v>736</v>
      </c>
      <c r="F245" s="81">
        <v>32</v>
      </c>
      <c r="G245" s="81" t="s">
        <v>531</v>
      </c>
      <c r="H245" s="82">
        <v>0</v>
      </c>
      <c r="I245" s="92" t="s">
        <v>900</v>
      </c>
      <c r="J245" s="120" t="s">
        <v>270</v>
      </c>
      <c r="K245" s="139">
        <v>1</v>
      </c>
      <c r="L245" s="137">
        <v>1.9400000000000001E-2</v>
      </c>
      <c r="P245" s="1">
        <f t="shared" si="15"/>
        <v>0</v>
      </c>
      <c r="Q245" s="1">
        <v>0.8</v>
      </c>
      <c r="R245" s="30">
        <v>9.7599999999997605E-2</v>
      </c>
      <c r="S245" s="4">
        <f t="shared" si="13"/>
        <v>0.89759999999999762</v>
      </c>
    </row>
    <row r="246" spans="1:19" x14ac:dyDescent="0.2">
      <c r="A246" s="7">
        <f t="shared" si="14"/>
        <v>240</v>
      </c>
      <c r="B246" s="29">
        <f>Shrubs!B168</f>
        <v>0</v>
      </c>
      <c r="C246" s="29">
        <f>Shrubs!C168</f>
        <v>0</v>
      </c>
      <c r="D246" s="80" t="s">
        <v>1305</v>
      </c>
      <c r="E246" s="80" t="s">
        <v>506</v>
      </c>
      <c r="F246" s="81">
        <v>32</v>
      </c>
      <c r="G246" s="81" t="s">
        <v>531</v>
      </c>
      <c r="H246" s="82">
        <v>0</v>
      </c>
      <c r="I246" s="80"/>
      <c r="J246" s="120" t="s">
        <v>270</v>
      </c>
      <c r="K246" s="139">
        <v>1</v>
      </c>
      <c r="L246" s="137">
        <v>1.9400000000000001E-2</v>
      </c>
      <c r="P246" s="1">
        <f t="shared" si="15"/>
        <v>0</v>
      </c>
      <c r="Q246" s="1">
        <v>0.8</v>
      </c>
      <c r="R246" s="30">
        <v>9.7589999999997595E-2</v>
      </c>
      <c r="S246" s="4">
        <f t="shared" si="13"/>
        <v>0.89758999999999767</v>
      </c>
    </row>
    <row r="247" spans="1:19" ht="15" x14ac:dyDescent="0.2">
      <c r="A247" s="7">
        <f t="shared" si="14"/>
        <v>241</v>
      </c>
      <c r="B247" s="29">
        <f>Shrubs!B169</f>
        <v>0</v>
      </c>
      <c r="C247" s="29">
        <f>Shrubs!C169</f>
        <v>0</v>
      </c>
      <c r="D247" s="80" t="s">
        <v>955</v>
      </c>
      <c r="E247" s="80" t="s">
        <v>956</v>
      </c>
      <c r="F247" s="81">
        <v>32</v>
      </c>
      <c r="G247" s="81" t="s">
        <v>531</v>
      </c>
      <c r="H247" s="82">
        <v>0</v>
      </c>
      <c r="I247" s="91" t="s">
        <v>946</v>
      </c>
      <c r="J247" s="120" t="s">
        <v>270</v>
      </c>
      <c r="K247" s="139">
        <v>1</v>
      </c>
      <c r="L247" s="137">
        <v>1.9400000000000001E-2</v>
      </c>
      <c r="P247" s="1">
        <f t="shared" si="15"/>
        <v>0</v>
      </c>
      <c r="Q247" s="1">
        <v>0.8</v>
      </c>
      <c r="R247" s="30">
        <v>9.7579999999997599E-2</v>
      </c>
      <c r="S247" s="4">
        <f t="shared" si="13"/>
        <v>0.8975799999999976</v>
      </c>
    </row>
    <row r="248" spans="1:19" x14ac:dyDescent="0.2">
      <c r="A248" s="7">
        <f t="shared" si="14"/>
        <v>242</v>
      </c>
      <c r="B248" s="29">
        <f>Shrubs!B170</f>
        <v>0</v>
      </c>
      <c r="C248" s="29">
        <f>Shrubs!C170</f>
        <v>0</v>
      </c>
      <c r="D248" s="80" t="s">
        <v>741</v>
      </c>
      <c r="E248" s="80" t="s">
        <v>742</v>
      </c>
      <c r="F248" s="81">
        <v>32</v>
      </c>
      <c r="G248" s="81" t="s">
        <v>531</v>
      </c>
      <c r="H248" s="82">
        <v>0</v>
      </c>
      <c r="I248" s="80"/>
      <c r="J248" s="120" t="s">
        <v>270</v>
      </c>
      <c r="K248" s="139">
        <v>1</v>
      </c>
      <c r="L248" s="137">
        <v>1.9400000000000001E-2</v>
      </c>
      <c r="P248" s="1">
        <f t="shared" si="15"/>
        <v>0</v>
      </c>
      <c r="Q248" s="1">
        <v>0.8</v>
      </c>
      <c r="R248" s="30">
        <v>9.7569999999997603E-2</v>
      </c>
      <c r="S248" s="4">
        <f t="shared" si="13"/>
        <v>0.89756999999999765</v>
      </c>
    </row>
    <row r="249" spans="1:19" x14ac:dyDescent="0.2">
      <c r="A249" s="7">
        <f t="shared" si="14"/>
        <v>243</v>
      </c>
      <c r="B249" s="29">
        <f>Shrubs!B171</f>
        <v>0</v>
      </c>
      <c r="C249" s="29">
        <f>Shrubs!C171</f>
        <v>0</v>
      </c>
      <c r="D249" s="80" t="s">
        <v>507</v>
      </c>
      <c r="E249" s="80" t="s">
        <v>1077</v>
      </c>
      <c r="F249" s="81">
        <v>32</v>
      </c>
      <c r="G249" s="81" t="s">
        <v>531</v>
      </c>
      <c r="H249" s="82">
        <v>0</v>
      </c>
      <c r="I249" s="80"/>
      <c r="J249" s="120" t="s">
        <v>270</v>
      </c>
      <c r="K249" s="139">
        <v>1</v>
      </c>
      <c r="L249" s="137">
        <v>1.9400000000000001E-2</v>
      </c>
      <c r="P249" s="1">
        <f t="shared" si="15"/>
        <v>0</v>
      </c>
      <c r="Q249" s="1">
        <v>0.8</v>
      </c>
      <c r="R249" s="30">
        <v>9.7559999999997593E-2</v>
      </c>
      <c r="S249" s="4">
        <f t="shared" si="13"/>
        <v>0.89755999999999769</v>
      </c>
    </row>
    <row r="250" spans="1:19" x14ac:dyDescent="0.2">
      <c r="A250" s="7">
        <f t="shared" si="14"/>
        <v>244</v>
      </c>
      <c r="B250" s="29">
        <f>Shrubs!B172</f>
        <v>0</v>
      </c>
      <c r="C250" s="29">
        <f>Shrubs!C172</f>
        <v>0</v>
      </c>
      <c r="D250" s="80" t="s">
        <v>903</v>
      </c>
      <c r="E250" s="80" t="s">
        <v>902</v>
      </c>
      <c r="F250" s="81">
        <v>32</v>
      </c>
      <c r="G250" s="81" t="s">
        <v>562</v>
      </c>
      <c r="H250" s="82">
        <v>0</v>
      </c>
      <c r="I250" s="80"/>
      <c r="J250" s="120" t="s">
        <v>270</v>
      </c>
      <c r="K250" s="139">
        <v>1</v>
      </c>
      <c r="L250" s="137">
        <v>1.9400000000000001E-2</v>
      </c>
      <c r="P250" s="1">
        <f t="shared" si="15"/>
        <v>0</v>
      </c>
      <c r="Q250" s="1">
        <v>0.8</v>
      </c>
      <c r="R250" s="30">
        <v>9.7549999999997597E-2</v>
      </c>
      <c r="S250" s="4">
        <f t="shared" si="13"/>
        <v>0.89754999999999763</v>
      </c>
    </row>
    <row r="251" spans="1:19" x14ac:dyDescent="0.2">
      <c r="A251" s="7">
        <f t="shared" si="14"/>
        <v>245</v>
      </c>
      <c r="B251" s="29">
        <f>Shrubs!B173</f>
        <v>0</v>
      </c>
      <c r="C251" s="29">
        <f>Shrubs!C173</f>
        <v>0</v>
      </c>
      <c r="D251" s="80" t="s">
        <v>743</v>
      </c>
      <c r="E251" s="80" t="s">
        <v>1078</v>
      </c>
      <c r="F251" s="81">
        <v>32</v>
      </c>
      <c r="G251" s="81" t="s">
        <v>531</v>
      </c>
      <c r="H251" s="82">
        <v>0</v>
      </c>
      <c r="I251" s="80"/>
      <c r="J251" s="120" t="s">
        <v>270</v>
      </c>
      <c r="K251" s="139">
        <v>1</v>
      </c>
      <c r="L251" s="137">
        <v>1.9400000000000001E-2</v>
      </c>
      <c r="P251" s="1">
        <f t="shared" si="15"/>
        <v>0</v>
      </c>
      <c r="Q251" s="1">
        <v>0.8</v>
      </c>
      <c r="R251" s="30">
        <v>9.7539999999997504E-2</v>
      </c>
      <c r="S251" s="4">
        <f t="shared" si="13"/>
        <v>0.89753999999999756</v>
      </c>
    </row>
    <row r="252" spans="1:19" x14ac:dyDescent="0.2">
      <c r="A252" s="7">
        <f t="shared" si="14"/>
        <v>246</v>
      </c>
      <c r="B252" s="29">
        <f>Shrubs!B174</f>
        <v>0</v>
      </c>
      <c r="C252" s="29">
        <f>Shrubs!C174</f>
        <v>0</v>
      </c>
      <c r="D252" s="80" t="s">
        <v>901</v>
      </c>
      <c r="E252" s="80" t="s">
        <v>904</v>
      </c>
      <c r="F252" s="81">
        <v>32</v>
      </c>
      <c r="G252" s="81" t="s">
        <v>531</v>
      </c>
      <c r="H252" s="82">
        <v>0</v>
      </c>
      <c r="I252" s="80"/>
      <c r="J252" s="120" t="s">
        <v>270</v>
      </c>
      <c r="K252" s="139">
        <v>1</v>
      </c>
      <c r="L252" s="137">
        <v>1.9400000000000001E-2</v>
      </c>
      <c r="P252" s="1">
        <f t="shared" si="15"/>
        <v>0</v>
      </c>
      <c r="Q252" s="1">
        <v>0.8</v>
      </c>
      <c r="R252" s="30">
        <v>9.7529999999997494E-2</v>
      </c>
      <c r="S252" s="4">
        <f t="shared" si="13"/>
        <v>0.8975299999999975</v>
      </c>
    </row>
    <row r="253" spans="1:19" x14ac:dyDescent="0.2">
      <c r="A253" s="7">
        <f t="shared" si="14"/>
        <v>247</v>
      </c>
      <c r="B253" s="29">
        <f>Shrubs!B175</f>
        <v>0</v>
      </c>
      <c r="C253" s="29">
        <f>Shrubs!C175</f>
        <v>0</v>
      </c>
      <c r="D253" s="80" t="s">
        <v>1306</v>
      </c>
      <c r="E253" s="80" t="s">
        <v>744</v>
      </c>
      <c r="F253" s="81">
        <v>32</v>
      </c>
      <c r="G253" s="81" t="s">
        <v>531</v>
      </c>
      <c r="H253" s="82">
        <v>0</v>
      </c>
      <c r="I253" s="80"/>
      <c r="J253" s="120" t="s">
        <v>270</v>
      </c>
      <c r="K253" s="139">
        <v>1</v>
      </c>
      <c r="L253" s="137">
        <v>1.9400000000000001E-2</v>
      </c>
      <c r="P253" s="1">
        <f t="shared" si="15"/>
        <v>0</v>
      </c>
      <c r="Q253" s="1">
        <v>0.8</v>
      </c>
      <c r="R253" s="30">
        <v>9.7519999999997498E-2</v>
      </c>
      <c r="S253" s="4">
        <f t="shared" si="13"/>
        <v>0.89751999999999754</v>
      </c>
    </row>
    <row r="254" spans="1:19" x14ac:dyDescent="0.2">
      <c r="A254" s="7">
        <f t="shared" si="14"/>
        <v>248</v>
      </c>
      <c r="B254" s="29">
        <f>Shrubs!B176</f>
        <v>0</v>
      </c>
      <c r="C254" s="29">
        <f>Shrubs!C176</f>
        <v>0</v>
      </c>
      <c r="D254" s="80" t="s">
        <v>745</v>
      </c>
      <c r="E254" s="80" t="s">
        <v>1079</v>
      </c>
      <c r="F254" s="81">
        <v>32</v>
      </c>
      <c r="G254" s="81" t="s">
        <v>531</v>
      </c>
      <c r="H254" s="82">
        <v>0</v>
      </c>
      <c r="I254" s="80"/>
      <c r="J254" s="120" t="s">
        <v>270</v>
      </c>
      <c r="K254" s="139">
        <v>1</v>
      </c>
      <c r="L254" s="137">
        <v>1.9400000000000001E-2</v>
      </c>
      <c r="P254" s="1">
        <f t="shared" si="15"/>
        <v>0</v>
      </c>
      <c r="Q254" s="1">
        <v>0.8</v>
      </c>
      <c r="R254" s="30">
        <v>9.7509999999997501E-2</v>
      </c>
      <c r="S254" s="4">
        <f t="shared" si="13"/>
        <v>0.89750999999999759</v>
      </c>
    </row>
    <row r="255" spans="1:19" ht="15" x14ac:dyDescent="0.2">
      <c r="A255" s="7">
        <f t="shared" si="14"/>
        <v>249</v>
      </c>
      <c r="B255" s="29">
        <f>Shrubs!B177</f>
        <v>0</v>
      </c>
      <c r="C255" s="29">
        <f>Shrubs!C177</f>
        <v>0</v>
      </c>
      <c r="D255" s="80" t="s">
        <v>889</v>
      </c>
      <c r="E255" s="80" t="s">
        <v>890</v>
      </c>
      <c r="F255" s="81">
        <v>32</v>
      </c>
      <c r="G255" s="81" t="s">
        <v>562</v>
      </c>
      <c r="H255" s="82">
        <v>0</v>
      </c>
      <c r="I255" s="91" t="s">
        <v>926</v>
      </c>
      <c r="J255" s="120" t="s">
        <v>270</v>
      </c>
      <c r="K255" s="139">
        <v>1</v>
      </c>
      <c r="L255" s="137">
        <v>1.9400000000000001E-2</v>
      </c>
      <c r="P255" s="1">
        <f t="shared" si="15"/>
        <v>0</v>
      </c>
      <c r="Q255" s="1">
        <v>0.8</v>
      </c>
      <c r="R255" s="30">
        <v>9.7499999999997505E-2</v>
      </c>
      <c r="S255" s="4">
        <f t="shared" si="13"/>
        <v>0.89749999999999752</v>
      </c>
    </row>
    <row r="256" spans="1:19" x14ac:dyDescent="0.2">
      <c r="A256" s="7">
        <f t="shared" si="14"/>
        <v>250</v>
      </c>
      <c r="B256" s="29">
        <f>Shrubs!B178</f>
        <v>0</v>
      </c>
      <c r="C256" s="29">
        <f>Shrubs!C178</f>
        <v>0</v>
      </c>
      <c r="D256" s="80" t="s">
        <v>739</v>
      </c>
      <c r="E256" s="80" t="s">
        <v>740</v>
      </c>
      <c r="F256" s="81">
        <v>32</v>
      </c>
      <c r="G256" s="81" t="s">
        <v>563</v>
      </c>
      <c r="H256" s="82">
        <v>0</v>
      </c>
      <c r="I256" s="80"/>
      <c r="J256" s="120" t="s">
        <v>270</v>
      </c>
      <c r="K256" s="139">
        <v>1</v>
      </c>
      <c r="L256" s="137">
        <v>1.9400000000000001E-2</v>
      </c>
      <c r="P256" s="1">
        <f t="shared" si="15"/>
        <v>0</v>
      </c>
      <c r="Q256" s="1">
        <v>0.8</v>
      </c>
      <c r="R256" s="30">
        <v>9.7489999999997495E-2</v>
      </c>
      <c r="S256" s="4">
        <f t="shared" si="13"/>
        <v>0.89748999999999757</v>
      </c>
    </row>
    <row r="257" spans="1:19" x14ac:dyDescent="0.2">
      <c r="A257" s="7">
        <f t="shared" si="14"/>
        <v>251</v>
      </c>
      <c r="B257" s="29">
        <f>Shrubs!B179</f>
        <v>0</v>
      </c>
      <c r="C257" s="29">
        <f>Shrubs!C179</f>
        <v>0</v>
      </c>
      <c r="D257" s="80" t="s">
        <v>746</v>
      </c>
      <c r="E257" s="80" t="s">
        <v>747</v>
      </c>
      <c r="F257" s="81">
        <v>32</v>
      </c>
      <c r="G257" s="81" t="s">
        <v>531</v>
      </c>
      <c r="H257" s="82">
        <v>0</v>
      </c>
      <c r="I257" s="80"/>
      <c r="J257" s="120" t="s">
        <v>270</v>
      </c>
      <c r="K257" s="139">
        <v>1</v>
      </c>
      <c r="L257" s="137">
        <v>1.9400000000000001E-2</v>
      </c>
      <c r="P257" s="1">
        <f t="shared" si="15"/>
        <v>0</v>
      </c>
      <c r="Q257" s="1">
        <v>0.8</v>
      </c>
      <c r="R257" s="30">
        <v>9.7479999999997499E-2</v>
      </c>
      <c r="S257" s="4">
        <f t="shared" si="13"/>
        <v>0.8974799999999975</v>
      </c>
    </row>
    <row r="258" spans="1:19" x14ac:dyDescent="0.2">
      <c r="A258" s="7">
        <f t="shared" si="14"/>
        <v>252</v>
      </c>
      <c r="B258" s="29">
        <f>Shrubs!B180</f>
        <v>0</v>
      </c>
      <c r="C258" s="29">
        <f>Shrubs!C180</f>
        <v>0</v>
      </c>
      <c r="D258" s="80" t="s">
        <v>748</v>
      </c>
      <c r="E258" s="80" t="s">
        <v>749</v>
      </c>
      <c r="F258" s="81">
        <v>32</v>
      </c>
      <c r="G258" s="81" t="s">
        <v>531</v>
      </c>
      <c r="H258" s="82">
        <v>0</v>
      </c>
      <c r="I258" s="80"/>
      <c r="J258" s="120" t="s">
        <v>270</v>
      </c>
      <c r="K258" s="139">
        <v>1</v>
      </c>
      <c r="L258" s="137">
        <v>1.9400000000000001E-2</v>
      </c>
      <c r="P258" s="1">
        <f t="shared" si="15"/>
        <v>0</v>
      </c>
      <c r="Q258" s="1">
        <v>0.8</v>
      </c>
      <c r="R258" s="30">
        <v>9.7469999999997503E-2</v>
      </c>
      <c r="S258" s="4">
        <f t="shared" si="13"/>
        <v>0.89746999999999755</v>
      </c>
    </row>
    <row r="259" spans="1:19" x14ac:dyDescent="0.2">
      <c r="A259" s="7">
        <f t="shared" si="14"/>
        <v>253</v>
      </c>
      <c r="B259" s="29">
        <f>Shrubs!B181</f>
        <v>0</v>
      </c>
      <c r="C259" s="29">
        <f>Shrubs!C181</f>
        <v>0</v>
      </c>
      <c r="D259" s="80" t="s">
        <v>764</v>
      </c>
      <c r="E259" s="80" t="s">
        <v>765</v>
      </c>
      <c r="F259" s="81">
        <v>64</v>
      </c>
      <c r="G259" s="81" t="s">
        <v>563</v>
      </c>
      <c r="H259" s="82">
        <v>0</v>
      </c>
      <c r="I259" s="80"/>
      <c r="J259" s="120" t="s">
        <v>270</v>
      </c>
      <c r="K259" s="139">
        <v>1</v>
      </c>
      <c r="L259" s="137">
        <v>1.9400000000000001E-2</v>
      </c>
      <c r="P259" s="1">
        <f t="shared" si="15"/>
        <v>0</v>
      </c>
      <c r="Q259" s="1">
        <v>0.8</v>
      </c>
      <c r="R259" s="30">
        <v>9.7459999999997493E-2</v>
      </c>
      <c r="S259" s="4">
        <f t="shared" si="13"/>
        <v>0.89745999999999748</v>
      </c>
    </row>
    <row r="260" spans="1:19" ht="15" x14ac:dyDescent="0.2">
      <c r="A260" s="7">
        <f t="shared" si="14"/>
        <v>254</v>
      </c>
      <c r="B260" s="29">
        <f>Shrubs!B182</f>
        <v>0</v>
      </c>
      <c r="C260" s="29">
        <f>Shrubs!C182</f>
        <v>0</v>
      </c>
      <c r="D260" s="80" t="s">
        <v>766</v>
      </c>
      <c r="E260" s="80" t="s">
        <v>1005</v>
      </c>
      <c r="F260" s="81">
        <v>32</v>
      </c>
      <c r="G260" s="81" t="s">
        <v>531</v>
      </c>
      <c r="H260" s="82">
        <v>0</v>
      </c>
      <c r="I260" s="91" t="s">
        <v>1002</v>
      </c>
      <c r="J260" s="120" t="s">
        <v>270</v>
      </c>
      <c r="K260" s="139">
        <v>1</v>
      </c>
      <c r="L260" s="137">
        <v>1.9400000000000001E-2</v>
      </c>
      <c r="P260" s="1">
        <f t="shared" si="15"/>
        <v>0</v>
      </c>
      <c r="Q260" s="1">
        <v>0.8</v>
      </c>
      <c r="R260" s="30">
        <v>9.7449999999997497E-2</v>
      </c>
      <c r="S260" s="4">
        <f t="shared" si="13"/>
        <v>0.89744999999999753</v>
      </c>
    </row>
    <row r="261" spans="1:19" x14ac:dyDescent="0.2">
      <c r="A261" s="7">
        <f t="shared" si="14"/>
        <v>255</v>
      </c>
      <c r="B261" s="29">
        <f>Shrubs!B183</f>
        <v>0</v>
      </c>
      <c r="C261" s="29">
        <f>Shrubs!C183</f>
        <v>0</v>
      </c>
      <c r="D261" s="80" t="s">
        <v>1082</v>
      </c>
      <c r="E261" s="80" t="s">
        <v>1080</v>
      </c>
      <c r="F261" s="81">
        <v>32</v>
      </c>
      <c r="G261" s="81" t="s">
        <v>562</v>
      </c>
      <c r="H261" s="82">
        <v>0</v>
      </c>
      <c r="I261" s="100" t="s">
        <v>1081</v>
      </c>
      <c r="J261" s="120" t="s">
        <v>270</v>
      </c>
      <c r="K261" s="139">
        <v>1</v>
      </c>
      <c r="L261" s="137">
        <v>1.9400000000000001E-2</v>
      </c>
      <c r="P261" s="1">
        <f t="shared" si="15"/>
        <v>0</v>
      </c>
      <c r="Q261" s="1">
        <v>0.8</v>
      </c>
      <c r="R261" s="30">
        <v>9.7439999999997404E-2</v>
      </c>
      <c r="S261" s="4">
        <f t="shared" si="13"/>
        <v>0.89743999999999746</v>
      </c>
    </row>
    <row r="262" spans="1:19" x14ac:dyDescent="0.2">
      <c r="A262" s="7">
        <f t="shared" si="14"/>
        <v>256</v>
      </c>
      <c r="B262" s="29">
        <f>Shrubs!B184</f>
        <v>0</v>
      </c>
      <c r="C262" s="29">
        <f>Shrubs!C184</f>
        <v>0</v>
      </c>
      <c r="D262" s="80" t="s">
        <v>767</v>
      </c>
      <c r="E262" s="80" t="s">
        <v>768</v>
      </c>
      <c r="F262" s="81">
        <v>16</v>
      </c>
      <c r="G262" s="81" t="s">
        <v>562</v>
      </c>
      <c r="H262" s="82">
        <v>0</v>
      </c>
      <c r="I262" s="80"/>
      <c r="J262" s="120" t="s">
        <v>270</v>
      </c>
      <c r="K262" s="139">
        <v>1.5</v>
      </c>
      <c r="L262" s="137">
        <v>2.9100000000000001E-2</v>
      </c>
      <c r="P262" s="1">
        <f t="shared" si="15"/>
        <v>0</v>
      </c>
      <c r="Q262" s="1">
        <v>0.8</v>
      </c>
      <c r="R262" s="30">
        <v>9.7429999999997394E-2</v>
      </c>
      <c r="S262" s="4">
        <f t="shared" si="13"/>
        <v>0.8974299999999974</v>
      </c>
    </row>
    <row r="263" spans="1:19" x14ac:dyDescent="0.2">
      <c r="A263" s="7">
        <f t="shared" si="14"/>
        <v>257</v>
      </c>
      <c r="B263" s="29">
        <f>Shrubs!B185</f>
        <v>0</v>
      </c>
      <c r="C263" s="29">
        <f>Shrubs!C185</f>
        <v>0</v>
      </c>
      <c r="D263" s="80" t="s">
        <v>769</v>
      </c>
      <c r="E263" s="80" t="s">
        <v>770</v>
      </c>
      <c r="F263" s="81">
        <v>16</v>
      </c>
      <c r="G263" s="81" t="s">
        <v>562</v>
      </c>
      <c r="H263" s="82">
        <v>0</v>
      </c>
      <c r="I263" s="80"/>
      <c r="J263" s="120" t="s">
        <v>270</v>
      </c>
      <c r="K263" s="139">
        <v>1.5</v>
      </c>
      <c r="L263" s="137">
        <v>2.9100000000000001E-2</v>
      </c>
      <c r="P263" s="1">
        <f t="shared" si="15"/>
        <v>0</v>
      </c>
      <c r="Q263" s="1">
        <v>0.8</v>
      </c>
      <c r="R263" s="30">
        <v>9.7419999999997398E-2</v>
      </c>
      <c r="S263" s="4">
        <f t="shared" si="13"/>
        <v>0.89741999999999744</v>
      </c>
    </row>
    <row r="264" spans="1:19" x14ac:dyDescent="0.2">
      <c r="A264" s="7">
        <f t="shared" si="14"/>
        <v>258</v>
      </c>
      <c r="B264" s="29">
        <f>Shrubs!B186</f>
        <v>0</v>
      </c>
      <c r="C264" s="29">
        <f>Shrubs!C186</f>
        <v>0</v>
      </c>
      <c r="D264" s="80" t="s">
        <v>771</v>
      </c>
      <c r="E264" s="80" t="s">
        <v>772</v>
      </c>
      <c r="F264" s="81">
        <v>16</v>
      </c>
      <c r="G264" s="81" t="s">
        <v>562</v>
      </c>
      <c r="H264" s="82">
        <v>0</v>
      </c>
      <c r="I264" s="80"/>
      <c r="J264" s="120" t="s">
        <v>270</v>
      </c>
      <c r="K264" s="139">
        <v>1.5</v>
      </c>
      <c r="L264" s="137">
        <v>2.9100000000000001E-2</v>
      </c>
      <c r="P264" s="1">
        <f t="shared" si="15"/>
        <v>0</v>
      </c>
      <c r="Q264" s="1">
        <v>0.8</v>
      </c>
      <c r="R264" s="30">
        <v>9.7409999999997401E-2</v>
      </c>
      <c r="S264" s="4">
        <f t="shared" si="13"/>
        <v>0.89740999999999749</v>
      </c>
    </row>
    <row r="265" spans="1:19" x14ac:dyDescent="0.2">
      <c r="A265" s="7">
        <f t="shared" si="14"/>
        <v>259</v>
      </c>
      <c r="B265" s="29">
        <f>Shrubs!B187</f>
        <v>0</v>
      </c>
      <c r="C265" s="29">
        <f>Shrubs!C187</f>
        <v>0</v>
      </c>
      <c r="D265" s="80" t="s">
        <v>773</v>
      </c>
      <c r="E265" s="80" t="s">
        <v>774</v>
      </c>
      <c r="F265" s="81">
        <v>16</v>
      </c>
      <c r="G265" s="81" t="s">
        <v>562</v>
      </c>
      <c r="H265" s="82">
        <v>0</v>
      </c>
      <c r="I265" s="80"/>
      <c r="J265" s="120" t="s">
        <v>270</v>
      </c>
      <c r="K265" s="139">
        <v>1.5</v>
      </c>
      <c r="L265" s="137">
        <v>2.9100000000000001E-2</v>
      </c>
      <c r="P265" s="1">
        <f t="shared" si="15"/>
        <v>0</v>
      </c>
      <c r="Q265" s="1">
        <v>0.8</v>
      </c>
      <c r="R265" s="30">
        <v>9.7399999999997405E-2</v>
      </c>
      <c r="S265" s="4">
        <f t="shared" si="13"/>
        <v>0.89739999999999742</v>
      </c>
    </row>
    <row r="266" spans="1:19" x14ac:dyDescent="0.2">
      <c r="A266" s="7">
        <f t="shared" si="14"/>
        <v>260</v>
      </c>
      <c r="B266" s="29">
        <f>Shrubs!B188</f>
        <v>0</v>
      </c>
      <c r="C266" s="29">
        <f>Shrubs!C188</f>
        <v>0</v>
      </c>
      <c r="D266" s="80" t="s">
        <v>775</v>
      </c>
      <c r="E266" s="80" t="s">
        <v>776</v>
      </c>
      <c r="F266" s="81">
        <v>16</v>
      </c>
      <c r="G266" s="81" t="s">
        <v>562</v>
      </c>
      <c r="H266" s="82">
        <v>0</v>
      </c>
      <c r="I266" s="80"/>
      <c r="J266" s="120" t="s">
        <v>270</v>
      </c>
      <c r="K266" s="139">
        <v>1.5</v>
      </c>
      <c r="L266" s="137">
        <v>2.9100000000000001E-2</v>
      </c>
      <c r="P266" s="1">
        <f t="shared" si="15"/>
        <v>0</v>
      </c>
      <c r="Q266" s="1">
        <v>0.8</v>
      </c>
      <c r="R266" s="30">
        <v>9.7389999999997395E-2</v>
      </c>
      <c r="S266" s="4">
        <f t="shared" si="13"/>
        <v>0.89738999999999747</v>
      </c>
    </row>
    <row r="267" spans="1:19" x14ac:dyDescent="0.2">
      <c r="A267" s="7">
        <f t="shared" si="14"/>
        <v>261</v>
      </c>
      <c r="B267" s="29">
        <f>Shrubs!B189</f>
        <v>0</v>
      </c>
      <c r="C267" s="29">
        <f>Shrubs!C189</f>
        <v>0</v>
      </c>
      <c r="D267" s="80" t="s">
        <v>777</v>
      </c>
      <c r="E267" s="80" t="s">
        <v>778</v>
      </c>
      <c r="F267" s="81">
        <v>16</v>
      </c>
      <c r="G267" s="81" t="s">
        <v>562</v>
      </c>
      <c r="H267" s="82">
        <v>0</v>
      </c>
      <c r="I267" s="80"/>
      <c r="J267" s="120" t="s">
        <v>270</v>
      </c>
      <c r="K267" s="139">
        <v>1.5</v>
      </c>
      <c r="L267" s="137">
        <v>2.9100000000000001E-2</v>
      </c>
      <c r="P267" s="1">
        <f t="shared" si="15"/>
        <v>0</v>
      </c>
      <c r="Q267" s="1">
        <v>0.8</v>
      </c>
      <c r="R267" s="30">
        <v>9.7379999999997399E-2</v>
      </c>
      <c r="S267" s="4">
        <f t="shared" si="13"/>
        <v>0.8973799999999974</v>
      </c>
    </row>
    <row r="268" spans="1:19" x14ac:dyDescent="0.2">
      <c r="A268" s="7">
        <f t="shared" si="14"/>
        <v>262</v>
      </c>
      <c r="B268" s="29">
        <f>Shrubs!B190</f>
        <v>0</v>
      </c>
      <c r="C268" s="29">
        <f>Shrubs!C190</f>
        <v>0</v>
      </c>
      <c r="D268" s="80" t="s">
        <v>779</v>
      </c>
      <c r="E268" s="80" t="s">
        <v>780</v>
      </c>
      <c r="F268" s="81">
        <v>16</v>
      </c>
      <c r="G268" s="81" t="s">
        <v>562</v>
      </c>
      <c r="H268" s="82">
        <v>0</v>
      </c>
      <c r="I268" s="80"/>
      <c r="J268" s="120" t="s">
        <v>270</v>
      </c>
      <c r="K268" s="139">
        <v>1.5</v>
      </c>
      <c r="L268" s="137">
        <v>2.9100000000000001E-2</v>
      </c>
      <c r="P268" s="1">
        <f t="shared" si="15"/>
        <v>0</v>
      </c>
      <c r="Q268" s="1">
        <v>0.8</v>
      </c>
      <c r="R268" s="30">
        <v>9.7369999999997403E-2</v>
      </c>
      <c r="S268" s="4">
        <f t="shared" ref="S268:S331" si="16">SUM(Q268+R268+P268)</f>
        <v>0.89736999999999745</v>
      </c>
    </row>
    <row r="269" spans="1:19" x14ac:dyDescent="0.2">
      <c r="A269" s="7">
        <f t="shared" si="14"/>
        <v>263</v>
      </c>
      <c r="B269" s="29">
        <f>Shrubs!B191</f>
        <v>0</v>
      </c>
      <c r="C269" s="29">
        <f>Shrubs!C191</f>
        <v>0</v>
      </c>
      <c r="D269" s="80" t="s">
        <v>781</v>
      </c>
      <c r="E269" s="80" t="s">
        <v>782</v>
      </c>
      <c r="F269" s="81">
        <v>32</v>
      </c>
      <c r="G269" s="81" t="s">
        <v>562</v>
      </c>
      <c r="H269" s="82">
        <v>0</v>
      </c>
      <c r="I269" s="80"/>
      <c r="J269" s="120" t="s">
        <v>270</v>
      </c>
      <c r="K269" s="139">
        <v>1.5</v>
      </c>
      <c r="L269" s="137">
        <v>2.9100000000000001E-2</v>
      </c>
      <c r="P269" s="1">
        <f t="shared" si="15"/>
        <v>0</v>
      </c>
      <c r="Q269" s="1">
        <v>0.8</v>
      </c>
      <c r="R269" s="30">
        <v>9.7359999999997393E-2</v>
      </c>
      <c r="S269" s="4">
        <f t="shared" si="16"/>
        <v>0.89735999999999749</v>
      </c>
    </row>
    <row r="270" spans="1:19" x14ac:dyDescent="0.2">
      <c r="A270" s="7">
        <f t="shared" si="14"/>
        <v>264</v>
      </c>
      <c r="B270" s="29">
        <f>Shrubs!B192</f>
        <v>0</v>
      </c>
      <c r="C270" s="29">
        <f>Shrubs!C192</f>
        <v>0</v>
      </c>
      <c r="D270" s="80" t="s">
        <v>783</v>
      </c>
      <c r="E270" s="80" t="s">
        <v>784</v>
      </c>
      <c r="F270" s="81">
        <v>32</v>
      </c>
      <c r="G270" s="81" t="s">
        <v>563</v>
      </c>
      <c r="H270" s="82">
        <v>0</v>
      </c>
      <c r="I270" s="80"/>
      <c r="J270" s="120" t="s">
        <v>270</v>
      </c>
      <c r="K270" s="139">
        <v>1</v>
      </c>
      <c r="L270" s="137">
        <v>1.9400000000000001E-2</v>
      </c>
      <c r="P270" s="1">
        <f t="shared" si="15"/>
        <v>0</v>
      </c>
      <c r="Q270" s="1">
        <v>0.8</v>
      </c>
      <c r="R270" s="30">
        <v>9.7349999999997397E-2</v>
      </c>
      <c r="S270" s="4">
        <f t="shared" si="16"/>
        <v>0.89734999999999743</v>
      </c>
    </row>
    <row r="271" spans="1:19" x14ac:dyDescent="0.2">
      <c r="A271" s="7">
        <f t="shared" si="14"/>
        <v>265</v>
      </c>
      <c r="B271" s="29">
        <f>Shrubs!B193</f>
        <v>0</v>
      </c>
      <c r="C271" s="29">
        <f>Shrubs!C193</f>
        <v>0</v>
      </c>
      <c r="D271" s="80" t="s">
        <v>1083</v>
      </c>
      <c r="E271" s="80" t="s">
        <v>886</v>
      </c>
      <c r="F271" s="81">
        <v>32</v>
      </c>
      <c r="G271" s="81" t="s">
        <v>563</v>
      </c>
      <c r="H271" s="82">
        <v>0</v>
      </c>
      <c r="I271" s="80"/>
      <c r="J271" s="120" t="s">
        <v>270</v>
      </c>
      <c r="K271" s="139">
        <v>1</v>
      </c>
      <c r="L271" s="137">
        <v>1.9400000000000001E-2</v>
      </c>
      <c r="P271" s="1">
        <f t="shared" si="15"/>
        <v>0</v>
      </c>
      <c r="Q271" s="1">
        <v>0.8</v>
      </c>
      <c r="R271" s="30">
        <v>9.7339999999997304E-2</v>
      </c>
      <c r="S271" s="4">
        <f t="shared" si="16"/>
        <v>0.89733999999999736</v>
      </c>
    </row>
    <row r="272" spans="1:19" x14ac:dyDescent="0.2">
      <c r="A272" s="7">
        <f t="shared" si="14"/>
        <v>266</v>
      </c>
      <c r="B272" s="29">
        <f>Shrubs!B194</f>
        <v>0</v>
      </c>
      <c r="C272" s="29">
        <f>Shrubs!C194</f>
        <v>0</v>
      </c>
      <c r="D272" s="80" t="s">
        <v>1307</v>
      </c>
      <c r="E272" s="80" t="s">
        <v>788</v>
      </c>
      <c r="F272" s="81">
        <v>32</v>
      </c>
      <c r="G272" s="81" t="s">
        <v>531</v>
      </c>
      <c r="H272" s="82">
        <v>0</v>
      </c>
      <c r="I272" s="80"/>
      <c r="J272" s="120" t="s">
        <v>270</v>
      </c>
      <c r="K272" s="139">
        <v>1</v>
      </c>
      <c r="L272" s="137">
        <v>1.9400000000000001E-2</v>
      </c>
      <c r="P272" s="1">
        <f t="shared" si="15"/>
        <v>0</v>
      </c>
      <c r="Q272" s="1">
        <v>0.8</v>
      </c>
      <c r="R272" s="30">
        <v>9.7329999999997294E-2</v>
      </c>
      <c r="S272" s="4">
        <f t="shared" si="16"/>
        <v>0.8973299999999973</v>
      </c>
    </row>
    <row r="273" spans="1:19" x14ac:dyDescent="0.2">
      <c r="A273" s="7">
        <f t="shared" si="14"/>
        <v>267</v>
      </c>
      <c r="B273" s="29">
        <f>Shrubs!B195</f>
        <v>0</v>
      </c>
      <c r="C273" s="29">
        <f>Shrubs!C195</f>
        <v>0</v>
      </c>
      <c r="D273" s="80" t="s">
        <v>785</v>
      </c>
      <c r="E273" s="80" t="s">
        <v>786</v>
      </c>
      <c r="F273" s="81">
        <v>32</v>
      </c>
      <c r="G273" s="81" t="s">
        <v>531</v>
      </c>
      <c r="H273" s="82">
        <v>0</v>
      </c>
      <c r="I273" s="85" t="s">
        <v>787</v>
      </c>
      <c r="J273" s="120" t="s">
        <v>270</v>
      </c>
      <c r="K273" s="139">
        <v>1</v>
      </c>
      <c r="L273" s="137">
        <v>1.9400000000000001E-2</v>
      </c>
      <c r="P273" s="1">
        <f t="shared" si="15"/>
        <v>0</v>
      </c>
      <c r="Q273" s="1">
        <v>0.8</v>
      </c>
      <c r="R273" s="30">
        <v>9.7319999999997298E-2</v>
      </c>
      <c r="S273" s="4">
        <f t="shared" si="16"/>
        <v>0.89731999999999734</v>
      </c>
    </row>
    <row r="274" spans="1:19" x14ac:dyDescent="0.2">
      <c r="A274" s="7">
        <f t="shared" ref="A274:A290" si="17">RANK(S274,S$5:S$631,0)</f>
        <v>268</v>
      </c>
      <c r="B274" s="29">
        <f>Shrubs!B196</f>
        <v>0</v>
      </c>
      <c r="C274" s="29">
        <f>Shrubs!C196</f>
        <v>0</v>
      </c>
      <c r="D274" s="80" t="s">
        <v>792</v>
      </c>
      <c r="E274" s="80" t="s">
        <v>793</v>
      </c>
      <c r="F274" s="81">
        <v>50</v>
      </c>
      <c r="G274" s="81" t="s">
        <v>531</v>
      </c>
      <c r="H274" s="82">
        <v>0</v>
      </c>
      <c r="I274" s="80"/>
      <c r="J274" s="120" t="s">
        <v>270</v>
      </c>
      <c r="K274" s="139">
        <v>1</v>
      </c>
      <c r="L274" s="137">
        <v>1.9400000000000001E-2</v>
      </c>
      <c r="P274" s="1">
        <f t="shared" ref="P274:P290" si="18">IF(C274=0,0,1)</f>
        <v>0</v>
      </c>
      <c r="Q274" s="1">
        <v>0.8</v>
      </c>
      <c r="R274" s="30">
        <v>9.7309999999997301E-2</v>
      </c>
      <c r="S274" s="4">
        <f t="shared" si="16"/>
        <v>0.89730999999999739</v>
      </c>
    </row>
    <row r="275" spans="1:19" x14ac:dyDescent="0.2">
      <c r="A275" s="7">
        <f t="shared" si="17"/>
        <v>269</v>
      </c>
      <c r="B275" s="29">
        <f>Shrubs!B197</f>
        <v>0</v>
      </c>
      <c r="C275" s="29">
        <f>Shrubs!C197</f>
        <v>0</v>
      </c>
      <c r="D275" s="80" t="s">
        <v>794</v>
      </c>
      <c r="E275" s="80" t="s">
        <v>795</v>
      </c>
      <c r="F275" s="81">
        <v>50</v>
      </c>
      <c r="G275" s="81" t="s">
        <v>531</v>
      </c>
      <c r="H275" s="82">
        <v>0</v>
      </c>
      <c r="I275" s="80"/>
      <c r="J275" s="120" t="s">
        <v>270</v>
      </c>
      <c r="K275" s="139">
        <v>1</v>
      </c>
      <c r="L275" s="137">
        <v>1.9400000000000001E-2</v>
      </c>
      <c r="P275" s="1">
        <f t="shared" si="18"/>
        <v>0</v>
      </c>
      <c r="Q275" s="1">
        <v>0.8</v>
      </c>
      <c r="R275" s="30">
        <v>9.7299999999997305E-2</v>
      </c>
      <c r="S275" s="4">
        <f t="shared" si="16"/>
        <v>0.89729999999999732</v>
      </c>
    </row>
    <row r="276" spans="1:19" x14ac:dyDescent="0.2">
      <c r="A276" s="7">
        <f t="shared" si="17"/>
        <v>270</v>
      </c>
      <c r="B276" s="29">
        <f>Shrubs!B198</f>
        <v>0</v>
      </c>
      <c r="C276" s="29">
        <f>Shrubs!C198</f>
        <v>0</v>
      </c>
      <c r="D276" s="80" t="s">
        <v>789</v>
      </c>
      <c r="E276" s="80" t="s">
        <v>1084</v>
      </c>
      <c r="F276" s="81">
        <v>32</v>
      </c>
      <c r="G276" s="81" t="s">
        <v>531</v>
      </c>
      <c r="H276" s="82">
        <v>0</v>
      </c>
      <c r="I276" s="80"/>
      <c r="J276" s="120" t="s">
        <v>270</v>
      </c>
      <c r="K276" s="139">
        <v>1</v>
      </c>
      <c r="L276" s="137">
        <v>1.9400000000000001E-2</v>
      </c>
      <c r="P276" s="1">
        <f t="shared" si="18"/>
        <v>0</v>
      </c>
      <c r="Q276" s="1">
        <v>0.8</v>
      </c>
      <c r="R276" s="30">
        <v>9.7289999999997295E-2</v>
      </c>
      <c r="S276" s="4">
        <f t="shared" si="16"/>
        <v>0.89728999999999737</v>
      </c>
    </row>
    <row r="277" spans="1:19" x14ac:dyDescent="0.2">
      <c r="A277" s="7">
        <f t="shared" si="17"/>
        <v>271</v>
      </c>
      <c r="B277" s="29">
        <f>Shrubs!B199</f>
        <v>0</v>
      </c>
      <c r="C277" s="29">
        <f>Shrubs!C199</f>
        <v>0</v>
      </c>
      <c r="D277" s="80" t="s">
        <v>1180</v>
      </c>
      <c r="E277" s="80" t="s">
        <v>790</v>
      </c>
      <c r="F277" s="81">
        <v>32</v>
      </c>
      <c r="G277" s="81" t="s">
        <v>531</v>
      </c>
      <c r="H277" s="82">
        <v>0</v>
      </c>
      <c r="I277" s="80"/>
      <c r="J277" s="120" t="s">
        <v>270</v>
      </c>
      <c r="K277" s="139">
        <v>1</v>
      </c>
      <c r="L277" s="137">
        <v>1.9400000000000001E-2</v>
      </c>
      <c r="P277" s="1">
        <f t="shared" si="18"/>
        <v>0</v>
      </c>
      <c r="Q277" s="1">
        <v>0.8</v>
      </c>
      <c r="R277" s="30">
        <v>9.7279999999997299E-2</v>
      </c>
      <c r="S277" s="4">
        <f t="shared" si="16"/>
        <v>0.8972799999999973</v>
      </c>
    </row>
    <row r="278" spans="1:19" x14ac:dyDescent="0.2">
      <c r="A278" s="7">
        <f t="shared" si="17"/>
        <v>272</v>
      </c>
      <c r="B278" s="29">
        <f>Shrubs!B200</f>
        <v>0</v>
      </c>
      <c r="C278" s="29">
        <f>Shrubs!C200</f>
        <v>0</v>
      </c>
      <c r="D278" s="80" t="s">
        <v>1308</v>
      </c>
      <c r="E278" s="80" t="s">
        <v>796</v>
      </c>
      <c r="F278" s="81">
        <v>50</v>
      </c>
      <c r="G278" s="81" t="s">
        <v>531</v>
      </c>
      <c r="H278" s="82">
        <v>0</v>
      </c>
      <c r="I278" s="80"/>
      <c r="J278" s="120" t="s">
        <v>270</v>
      </c>
      <c r="K278" s="139">
        <v>1</v>
      </c>
      <c r="L278" s="137">
        <v>1.9400000000000001E-2</v>
      </c>
      <c r="P278" s="1">
        <f t="shared" si="18"/>
        <v>0</v>
      </c>
      <c r="Q278" s="1">
        <v>0.8</v>
      </c>
      <c r="R278" s="30">
        <v>9.7269999999997303E-2</v>
      </c>
      <c r="S278" s="4">
        <f t="shared" si="16"/>
        <v>0.89726999999999735</v>
      </c>
    </row>
    <row r="279" spans="1:19" x14ac:dyDescent="0.2">
      <c r="A279" s="7">
        <f t="shared" si="17"/>
        <v>273</v>
      </c>
      <c r="B279" s="29">
        <f>Shrubs!B201</f>
        <v>0</v>
      </c>
      <c r="C279" s="29">
        <f>Shrubs!C201</f>
        <v>0</v>
      </c>
      <c r="D279" s="80" t="s">
        <v>791</v>
      </c>
      <c r="E279" s="80" t="s">
        <v>1085</v>
      </c>
      <c r="F279" s="81">
        <v>50</v>
      </c>
      <c r="G279" s="81" t="s">
        <v>531</v>
      </c>
      <c r="H279" s="82">
        <v>0</v>
      </c>
      <c r="I279" s="80"/>
      <c r="J279" s="120" t="s">
        <v>270</v>
      </c>
      <c r="K279" s="139">
        <v>1</v>
      </c>
      <c r="L279" s="137">
        <v>1.9400000000000001E-2</v>
      </c>
      <c r="P279" s="1">
        <f t="shared" si="18"/>
        <v>0</v>
      </c>
      <c r="Q279" s="1">
        <v>0.8</v>
      </c>
      <c r="R279" s="30">
        <v>9.7259999999997293E-2</v>
      </c>
      <c r="S279" s="4">
        <f t="shared" si="16"/>
        <v>0.89725999999999728</v>
      </c>
    </row>
    <row r="280" spans="1:19" x14ac:dyDescent="0.2">
      <c r="A280" s="7">
        <f t="shared" si="17"/>
        <v>274</v>
      </c>
      <c r="B280" s="29">
        <f>Shrubs!B202</f>
        <v>0</v>
      </c>
      <c r="C280" s="29">
        <f>Shrubs!C202</f>
        <v>0</v>
      </c>
      <c r="D280" s="80" t="s">
        <v>1282</v>
      </c>
      <c r="E280" s="80" t="s">
        <v>1181</v>
      </c>
      <c r="F280" s="81">
        <v>32</v>
      </c>
      <c r="G280" s="81" t="s">
        <v>562</v>
      </c>
      <c r="H280" s="82">
        <v>0</v>
      </c>
      <c r="I280" s="80"/>
      <c r="J280" s="120" t="s">
        <v>270</v>
      </c>
      <c r="K280" s="139">
        <v>1</v>
      </c>
      <c r="L280" s="137">
        <v>1.9400000000000001E-2</v>
      </c>
      <c r="P280" s="1">
        <f t="shared" si="18"/>
        <v>0</v>
      </c>
      <c r="Q280" s="1">
        <v>0.8</v>
      </c>
      <c r="R280" s="30">
        <v>9.7249999999997297E-2</v>
      </c>
      <c r="S280" s="4">
        <f t="shared" si="16"/>
        <v>0.89724999999999733</v>
      </c>
    </row>
    <row r="281" spans="1:19" x14ac:dyDescent="0.2">
      <c r="A281" s="7">
        <f t="shared" si="17"/>
        <v>275</v>
      </c>
      <c r="B281" s="29">
        <f>Shrubs!B203</f>
        <v>0</v>
      </c>
      <c r="C281" s="29">
        <f>Shrubs!C203</f>
        <v>0</v>
      </c>
      <c r="D281" s="80" t="s">
        <v>797</v>
      </c>
      <c r="E281" s="80" t="s">
        <v>798</v>
      </c>
      <c r="F281" s="81">
        <v>50</v>
      </c>
      <c r="G281" s="81" t="s">
        <v>531</v>
      </c>
      <c r="H281" s="82">
        <v>0</v>
      </c>
      <c r="I281" s="80"/>
      <c r="J281" s="120" t="s">
        <v>270</v>
      </c>
      <c r="K281" s="139">
        <v>1</v>
      </c>
      <c r="L281" s="137">
        <v>1.9400000000000001E-2</v>
      </c>
      <c r="P281" s="1">
        <f t="shared" si="18"/>
        <v>0</v>
      </c>
      <c r="Q281" s="1">
        <v>0.8</v>
      </c>
      <c r="R281" s="30">
        <v>9.7239999999997204E-2</v>
      </c>
      <c r="S281" s="4">
        <f t="shared" si="16"/>
        <v>0.89723999999999726</v>
      </c>
    </row>
    <row r="282" spans="1:19" x14ac:dyDescent="0.2">
      <c r="A282" s="7">
        <f t="shared" si="17"/>
        <v>276</v>
      </c>
      <c r="B282" s="29">
        <f>Shrubs!B204</f>
        <v>0</v>
      </c>
      <c r="C282" s="29">
        <f>Shrubs!C204</f>
        <v>0</v>
      </c>
      <c r="D282" s="80" t="s">
        <v>799</v>
      </c>
      <c r="E282" s="80" t="s">
        <v>800</v>
      </c>
      <c r="F282" s="81">
        <v>50</v>
      </c>
      <c r="G282" s="81" t="s">
        <v>531</v>
      </c>
      <c r="H282" s="82">
        <v>0</v>
      </c>
      <c r="I282" s="80"/>
      <c r="J282" s="120" t="s">
        <v>270</v>
      </c>
      <c r="K282" s="139">
        <v>1</v>
      </c>
      <c r="L282" s="137">
        <v>1.9400000000000001E-2</v>
      </c>
      <c r="P282" s="1">
        <f t="shared" si="18"/>
        <v>0</v>
      </c>
      <c r="Q282" s="1">
        <v>0.8</v>
      </c>
      <c r="R282" s="30">
        <v>9.7229999999997194E-2</v>
      </c>
      <c r="S282" s="4">
        <f t="shared" si="16"/>
        <v>0.8972299999999972</v>
      </c>
    </row>
    <row r="283" spans="1:19" x14ac:dyDescent="0.2">
      <c r="A283" s="7">
        <f t="shared" si="17"/>
        <v>277</v>
      </c>
      <c r="B283" s="29">
        <f>Shrubs!B205</f>
        <v>0</v>
      </c>
      <c r="C283" s="29">
        <f>Shrubs!C205</f>
        <v>0</v>
      </c>
      <c r="D283" s="80" t="s">
        <v>801</v>
      </c>
      <c r="E283" s="80" t="s">
        <v>802</v>
      </c>
      <c r="F283" s="81">
        <v>32</v>
      </c>
      <c r="G283" s="81" t="s">
        <v>562</v>
      </c>
      <c r="H283" s="82">
        <v>0</v>
      </c>
      <c r="I283" s="80"/>
      <c r="J283" s="120" t="s">
        <v>270</v>
      </c>
      <c r="K283" s="139">
        <v>1</v>
      </c>
      <c r="L283" s="137">
        <v>1.9400000000000001E-2</v>
      </c>
      <c r="P283" s="1">
        <f t="shared" si="18"/>
        <v>0</v>
      </c>
      <c r="Q283" s="1">
        <v>0.8</v>
      </c>
      <c r="R283" s="30">
        <v>9.7219999999997198E-2</v>
      </c>
      <c r="S283" s="4">
        <f t="shared" si="16"/>
        <v>0.89721999999999724</v>
      </c>
    </row>
    <row r="284" spans="1:19" x14ac:dyDescent="0.2">
      <c r="A284" s="7">
        <f t="shared" si="17"/>
        <v>278</v>
      </c>
      <c r="B284" s="29">
        <f>Shrubs!B206</f>
        <v>0</v>
      </c>
      <c r="C284" s="29">
        <f>Shrubs!C206</f>
        <v>0</v>
      </c>
      <c r="D284" s="80" t="s">
        <v>1309</v>
      </c>
      <c r="E284" s="80" t="s">
        <v>803</v>
      </c>
      <c r="F284" s="81">
        <v>50</v>
      </c>
      <c r="G284" s="81" t="s">
        <v>562</v>
      </c>
      <c r="H284" s="82">
        <v>0</v>
      </c>
      <c r="I284" s="80"/>
      <c r="J284" s="120" t="s">
        <v>270</v>
      </c>
      <c r="K284" s="139">
        <v>1</v>
      </c>
      <c r="L284" s="137">
        <v>1.9400000000000001E-2</v>
      </c>
      <c r="P284" s="1">
        <f t="shared" si="18"/>
        <v>0</v>
      </c>
      <c r="Q284" s="1">
        <v>0.8</v>
      </c>
      <c r="R284" s="30">
        <v>9.7209999999997201E-2</v>
      </c>
      <c r="S284" s="4">
        <f t="shared" si="16"/>
        <v>0.89720999999999729</v>
      </c>
    </row>
    <row r="285" spans="1:19" ht="15" x14ac:dyDescent="0.2">
      <c r="A285" s="7">
        <f t="shared" si="17"/>
        <v>279</v>
      </c>
      <c r="B285" s="29">
        <f>Shrubs!B207</f>
        <v>0</v>
      </c>
      <c r="C285" s="29">
        <f>Shrubs!C207</f>
        <v>0</v>
      </c>
      <c r="D285" s="80" t="s">
        <v>804</v>
      </c>
      <c r="E285" s="80" t="s">
        <v>1037</v>
      </c>
      <c r="F285" s="81">
        <v>64</v>
      </c>
      <c r="G285" s="81" t="s">
        <v>531</v>
      </c>
      <c r="H285" s="82">
        <v>0</v>
      </c>
      <c r="I285" s="91" t="s">
        <v>1038</v>
      </c>
      <c r="J285" s="120" t="s">
        <v>270</v>
      </c>
      <c r="K285" s="139">
        <v>1</v>
      </c>
      <c r="L285" s="137">
        <v>1.9400000000000001E-2</v>
      </c>
      <c r="P285" s="1">
        <f t="shared" si="18"/>
        <v>0</v>
      </c>
      <c r="Q285" s="1">
        <v>0.8</v>
      </c>
      <c r="R285" s="30">
        <v>9.7199999999997205E-2</v>
      </c>
      <c r="S285" s="4">
        <f t="shared" si="16"/>
        <v>0.89719999999999722</v>
      </c>
    </row>
    <row r="286" spans="1:19" x14ac:dyDescent="0.2">
      <c r="A286" s="7">
        <f t="shared" si="17"/>
        <v>280</v>
      </c>
      <c r="B286" s="29">
        <f>Shrubs!B208</f>
        <v>0</v>
      </c>
      <c r="C286" s="29">
        <f>Shrubs!C208</f>
        <v>0</v>
      </c>
      <c r="D286" s="80" t="s">
        <v>805</v>
      </c>
      <c r="E286" s="80" t="s">
        <v>806</v>
      </c>
      <c r="F286" s="81">
        <v>32</v>
      </c>
      <c r="G286" s="81" t="s">
        <v>562</v>
      </c>
      <c r="H286" s="82">
        <v>0</v>
      </c>
      <c r="I286" s="80"/>
      <c r="J286" s="120" t="s">
        <v>270</v>
      </c>
      <c r="K286" s="139">
        <v>1</v>
      </c>
      <c r="L286" s="137">
        <v>1.9400000000000001E-2</v>
      </c>
      <c r="P286" s="1">
        <f t="shared" si="18"/>
        <v>0</v>
      </c>
      <c r="Q286" s="1">
        <v>0.8</v>
      </c>
      <c r="R286" s="30">
        <v>9.7189999999997195E-2</v>
      </c>
      <c r="S286" s="4">
        <f t="shared" si="16"/>
        <v>0.89718999999999727</v>
      </c>
    </row>
    <row r="287" spans="1:19" x14ac:dyDescent="0.2">
      <c r="A287" s="7">
        <f t="shared" si="17"/>
        <v>281</v>
      </c>
      <c r="B287" s="29">
        <f>Shrubs!B209</f>
        <v>0</v>
      </c>
      <c r="C287" s="29">
        <f>Shrubs!C209</f>
        <v>0</v>
      </c>
      <c r="D287" s="80" t="s">
        <v>807</v>
      </c>
      <c r="E287" s="80" t="s">
        <v>808</v>
      </c>
      <c r="F287" s="81">
        <v>32</v>
      </c>
      <c r="G287" s="81" t="s">
        <v>563</v>
      </c>
      <c r="H287" s="82">
        <v>0</v>
      </c>
      <c r="I287" s="80"/>
      <c r="J287" s="120" t="s">
        <v>270</v>
      </c>
      <c r="K287" s="139">
        <v>1</v>
      </c>
      <c r="L287" s="137">
        <v>1.9400000000000001E-2</v>
      </c>
      <c r="P287" s="1">
        <f t="shared" si="18"/>
        <v>0</v>
      </c>
      <c r="Q287" s="1">
        <v>0.8</v>
      </c>
      <c r="R287" s="30">
        <v>9.7179999999997199E-2</v>
      </c>
      <c r="S287" s="4">
        <f t="shared" si="16"/>
        <v>0.8971799999999972</v>
      </c>
    </row>
    <row r="288" spans="1:19" x14ac:dyDescent="0.2">
      <c r="A288" s="7">
        <f t="shared" si="17"/>
        <v>282</v>
      </c>
      <c r="B288" s="29">
        <f>Shrubs!B210</f>
        <v>0</v>
      </c>
      <c r="C288" s="29">
        <f>Shrubs!C210</f>
        <v>0</v>
      </c>
      <c r="D288" s="80" t="s">
        <v>1349</v>
      </c>
      <c r="E288" s="80" t="s">
        <v>1088</v>
      </c>
      <c r="F288" s="81">
        <v>32</v>
      </c>
      <c r="G288" s="81" t="s">
        <v>531</v>
      </c>
      <c r="H288" s="82">
        <v>0</v>
      </c>
      <c r="I288" s="80"/>
      <c r="J288" s="120" t="s">
        <v>270</v>
      </c>
      <c r="K288" s="139">
        <v>1</v>
      </c>
      <c r="L288" s="137">
        <v>1.9400000000000001E-2</v>
      </c>
      <c r="P288" s="1">
        <f t="shared" si="18"/>
        <v>0</v>
      </c>
      <c r="Q288" s="1">
        <v>0.8</v>
      </c>
      <c r="R288" s="30">
        <v>9.7169999999997203E-2</v>
      </c>
      <c r="S288" s="4">
        <f t="shared" si="16"/>
        <v>0.89716999999999725</v>
      </c>
    </row>
    <row r="289" spans="1:19" x14ac:dyDescent="0.2">
      <c r="A289" s="7">
        <f t="shared" si="17"/>
        <v>283</v>
      </c>
      <c r="B289" s="29">
        <f>Shrubs!B211</f>
        <v>0</v>
      </c>
      <c r="C289" s="29">
        <f>Shrubs!C211</f>
        <v>0</v>
      </c>
      <c r="D289" s="80" t="s">
        <v>1283</v>
      </c>
      <c r="E289" s="80" t="s">
        <v>1182</v>
      </c>
      <c r="F289" s="81">
        <v>32</v>
      </c>
      <c r="G289" s="81" t="s">
        <v>531</v>
      </c>
      <c r="H289" s="82">
        <v>0</v>
      </c>
      <c r="I289" s="80"/>
      <c r="J289" s="120" t="s">
        <v>270</v>
      </c>
      <c r="K289" s="139">
        <v>1</v>
      </c>
      <c r="L289" s="137">
        <v>1.9400000000000001E-2</v>
      </c>
      <c r="P289" s="1">
        <f t="shared" si="18"/>
        <v>0</v>
      </c>
      <c r="Q289" s="1">
        <v>0.8</v>
      </c>
      <c r="R289" s="30">
        <v>9.7159999999997207E-2</v>
      </c>
      <c r="S289" s="4">
        <f t="shared" si="16"/>
        <v>0.89715999999999729</v>
      </c>
    </row>
    <row r="290" spans="1:19" x14ac:dyDescent="0.2">
      <c r="A290" s="7">
        <f t="shared" si="17"/>
        <v>284</v>
      </c>
      <c r="B290" s="29">
        <f>Shrubs!B212</f>
        <v>0</v>
      </c>
      <c r="C290" s="29">
        <f>Shrubs!C212</f>
        <v>0</v>
      </c>
      <c r="D290" s="80" t="s">
        <v>809</v>
      </c>
      <c r="E290" s="80" t="s">
        <v>810</v>
      </c>
      <c r="F290" s="81">
        <v>32</v>
      </c>
      <c r="G290" s="81" t="s">
        <v>563</v>
      </c>
      <c r="H290" s="82">
        <v>0</v>
      </c>
      <c r="I290" s="80"/>
      <c r="J290" s="120" t="s">
        <v>270</v>
      </c>
      <c r="K290" s="139">
        <v>1</v>
      </c>
      <c r="L290" s="137">
        <v>1.9400000000000001E-2</v>
      </c>
      <c r="P290" s="1">
        <f t="shared" si="18"/>
        <v>0</v>
      </c>
      <c r="Q290" s="1">
        <v>0.8</v>
      </c>
      <c r="R290" s="30">
        <v>9.7149999999997197E-2</v>
      </c>
      <c r="S290" s="4">
        <f t="shared" si="16"/>
        <v>0.89714999999999723</v>
      </c>
    </row>
    <row r="291" spans="1:19" ht="20.25" customHeight="1" x14ac:dyDescent="0.2">
      <c r="A291" s="7"/>
      <c r="B291" s="223" t="s">
        <v>811</v>
      </c>
      <c r="C291" s="224"/>
      <c r="D291" s="224"/>
      <c r="E291" s="224"/>
      <c r="F291" s="224"/>
      <c r="G291" s="224"/>
      <c r="H291" s="224"/>
      <c r="I291" s="224"/>
      <c r="J291" s="224"/>
      <c r="K291" s="166"/>
      <c r="L291" s="137"/>
      <c r="S291" s="4"/>
    </row>
    <row r="292" spans="1:19" x14ac:dyDescent="0.2">
      <c r="A292" s="7">
        <f>RANK(S292,S$5:S$631,0)</f>
        <v>285</v>
      </c>
      <c r="B292" s="29">
        <f>Perennials!B4</f>
        <v>0</v>
      </c>
      <c r="C292" s="29">
        <f>Perennials!C4</f>
        <v>0</v>
      </c>
      <c r="D292" s="15" t="s">
        <v>812</v>
      </c>
      <c r="E292" s="15" t="s">
        <v>813</v>
      </c>
      <c r="F292" s="16">
        <v>10</v>
      </c>
      <c r="G292" s="16" t="s">
        <v>531</v>
      </c>
      <c r="H292" s="17">
        <v>0</v>
      </c>
      <c r="I292" s="50"/>
      <c r="J292" s="107" t="s">
        <v>271</v>
      </c>
      <c r="K292" s="146">
        <v>1</v>
      </c>
      <c r="L292" s="145">
        <v>4.0000000000000001E-3</v>
      </c>
      <c r="P292" s="1">
        <f t="shared" ref="P292:P355" si="19">IF(C292=0,0,1)</f>
        <v>0</v>
      </c>
      <c r="Q292" s="1">
        <v>0.7</v>
      </c>
      <c r="R292" s="30">
        <v>9.7129999999997094E-2</v>
      </c>
      <c r="S292" s="4">
        <f t="shared" si="16"/>
        <v>0.79712999999999701</v>
      </c>
    </row>
    <row r="293" spans="1:19" x14ac:dyDescent="0.2">
      <c r="A293" s="7">
        <f t="shared" ref="A293:A356" si="20">RANK(S293,S$5:S$631,0)</f>
        <v>286</v>
      </c>
      <c r="B293" s="29">
        <f>Perennials!B5</f>
        <v>0</v>
      </c>
      <c r="C293" s="29">
        <f>Perennials!C5</f>
        <v>0</v>
      </c>
      <c r="D293" s="15" t="s">
        <v>1</v>
      </c>
      <c r="E293" s="15" t="s">
        <v>2</v>
      </c>
      <c r="F293" s="16">
        <v>10</v>
      </c>
      <c r="G293" s="16" t="s">
        <v>531</v>
      </c>
      <c r="H293" s="17">
        <v>0</v>
      </c>
      <c r="I293" s="50" t="s">
        <v>446</v>
      </c>
      <c r="J293" s="51" t="s">
        <v>271</v>
      </c>
      <c r="K293" s="146">
        <v>1</v>
      </c>
      <c r="L293" s="145">
        <v>4.0000000000000001E-3</v>
      </c>
      <c r="N293" s="1" t="s">
        <v>609</v>
      </c>
      <c r="P293" s="1">
        <f t="shared" si="19"/>
        <v>0</v>
      </c>
      <c r="Q293" s="1">
        <v>0.7</v>
      </c>
      <c r="R293" s="30">
        <v>9.7119999999997098E-2</v>
      </c>
      <c r="S293" s="4">
        <f t="shared" si="16"/>
        <v>0.79711999999999705</v>
      </c>
    </row>
    <row r="294" spans="1:19" x14ac:dyDescent="0.2">
      <c r="A294" s="7">
        <f t="shared" si="20"/>
        <v>287</v>
      </c>
      <c r="B294" s="29">
        <f>Perennials!B6</f>
        <v>0</v>
      </c>
      <c r="C294" s="29">
        <f>Perennials!C6</f>
        <v>0</v>
      </c>
      <c r="D294" s="15" t="s">
        <v>1311</v>
      </c>
      <c r="E294" s="15" t="s">
        <v>1342</v>
      </c>
      <c r="F294" s="16">
        <v>10</v>
      </c>
      <c r="G294" s="16" t="s">
        <v>531</v>
      </c>
      <c r="H294" s="17">
        <v>0</v>
      </c>
      <c r="I294" s="50" t="s">
        <v>1195</v>
      </c>
      <c r="J294" s="51" t="s">
        <v>271</v>
      </c>
      <c r="K294" s="146">
        <v>1</v>
      </c>
      <c r="L294" s="145">
        <v>4.0000000000000001E-3</v>
      </c>
      <c r="M294" s="1" t="s">
        <v>609</v>
      </c>
      <c r="N294" s="1" t="s">
        <v>609</v>
      </c>
      <c r="P294" s="1">
        <f t="shared" si="19"/>
        <v>0</v>
      </c>
      <c r="Q294" s="1">
        <v>0.7</v>
      </c>
      <c r="R294" s="30">
        <v>9.7109999999997101E-2</v>
      </c>
      <c r="S294" s="4">
        <f t="shared" si="16"/>
        <v>0.7971099999999971</v>
      </c>
    </row>
    <row r="295" spans="1:19" x14ac:dyDescent="0.2">
      <c r="A295" s="7">
        <f t="shared" si="20"/>
        <v>288</v>
      </c>
      <c r="B295" s="29">
        <f>Perennials!B7</f>
        <v>0</v>
      </c>
      <c r="C295" s="29">
        <f>Perennials!C7</f>
        <v>0</v>
      </c>
      <c r="D295" s="15" t="s">
        <v>3</v>
      </c>
      <c r="E295" s="15" t="s">
        <v>4</v>
      </c>
      <c r="F295" s="16">
        <v>10</v>
      </c>
      <c r="G295" s="16" t="s">
        <v>531</v>
      </c>
      <c r="H295" s="17">
        <v>0</v>
      </c>
      <c r="I295" s="50"/>
      <c r="J295" s="107" t="s">
        <v>271</v>
      </c>
      <c r="K295" s="146">
        <v>1</v>
      </c>
      <c r="L295" s="145">
        <v>4.0000000000000001E-3</v>
      </c>
      <c r="P295" s="1">
        <f t="shared" si="19"/>
        <v>0</v>
      </c>
      <c r="Q295" s="1">
        <v>0.7</v>
      </c>
      <c r="R295" s="30">
        <v>9.7099999999997105E-2</v>
      </c>
      <c r="S295" s="4">
        <f t="shared" si="16"/>
        <v>0.79709999999999703</v>
      </c>
    </row>
    <row r="296" spans="1:19" x14ac:dyDescent="0.2">
      <c r="A296" s="7">
        <f t="shared" si="20"/>
        <v>289</v>
      </c>
      <c r="B296" s="29">
        <f>Perennials!B8</f>
        <v>0</v>
      </c>
      <c r="C296" s="29">
        <f>Perennials!C8</f>
        <v>0</v>
      </c>
      <c r="D296" s="15" t="s">
        <v>5</v>
      </c>
      <c r="E296" s="15" t="s">
        <v>6</v>
      </c>
      <c r="F296" s="16">
        <v>10</v>
      </c>
      <c r="G296" s="16" t="s">
        <v>531</v>
      </c>
      <c r="H296" s="17">
        <v>0</v>
      </c>
      <c r="I296" s="50"/>
      <c r="J296" s="51" t="s">
        <v>271</v>
      </c>
      <c r="K296" s="146">
        <v>1</v>
      </c>
      <c r="L296" s="145">
        <v>4.0000000000000001E-3</v>
      </c>
      <c r="M296" s="1" t="s">
        <v>612</v>
      </c>
      <c r="N296" s="1" t="s">
        <v>609</v>
      </c>
      <c r="P296" s="1">
        <f t="shared" si="19"/>
        <v>0</v>
      </c>
      <c r="Q296" s="1">
        <v>0.7</v>
      </c>
      <c r="R296" s="30">
        <v>9.7089999999997095E-2</v>
      </c>
      <c r="S296" s="4">
        <f t="shared" si="16"/>
        <v>0.79708999999999708</v>
      </c>
    </row>
    <row r="297" spans="1:19" x14ac:dyDescent="0.2">
      <c r="A297" s="7">
        <f t="shared" si="20"/>
        <v>290</v>
      </c>
      <c r="B297" s="29">
        <f>Perennials!B9</f>
        <v>0</v>
      </c>
      <c r="C297" s="29">
        <f>Perennials!C9</f>
        <v>0</v>
      </c>
      <c r="D297" s="15" t="s">
        <v>9</v>
      </c>
      <c r="E297" s="15" t="s">
        <v>10</v>
      </c>
      <c r="F297" s="16">
        <v>10</v>
      </c>
      <c r="G297" s="16" t="s">
        <v>531</v>
      </c>
      <c r="H297" s="17">
        <v>0</v>
      </c>
      <c r="I297" s="50"/>
      <c r="J297" s="51" t="s">
        <v>271</v>
      </c>
      <c r="K297" s="146">
        <v>1</v>
      </c>
      <c r="L297" s="145">
        <v>4.0000000000000001E-3</v>
      </c>
      <c r="M297" s="1" t="s">
        <v>609</v>
      </c>
      <c r="N297" s="1" t="s">
        <v>589</v>
      </c>
      <c r="P297" s="1">
        <f t="shared" si="19"/>
        <v>0</v>
      </c>
      <c r="Q297" s="1">
        <v>0.7</v>
      </c>
      <c r="R297" s="30">
        <v>9.7079999999997099E-2</v>
      </c>
      <c r="S297" s="4">
        <f t="shared" si="16"/>
        <v>0.79707999999999701</v>
      </c>
    </row>
    <row r="298" spans="1:19" x14ac:dyDescent="0.2">
      <c r="A298" s="7">
        <f t="shared" si="20"/>
        <v>291</v>
      </c>
      <c r="B298" s="29">
        <f>Perennials!B10</f>
        <v>0</v>
      </c>
      <c r="C298" s="29">
        <f>Perennials!C10</f>
        <v>0</v>
      </c>
      <c r="D298" s="15" t="s">
        <v>905</v>
      </c>
      <c r="E298" s="15" t="s">
        <v>906</v>
      </c>
      <c r="F298" s="16">
        <v>5</v>
      </c>
      <c r="G298" s="16" t="s">
        <v>562</v>
      </c>
      <c r="H298" s="17">
        <v>0</v>
      </c>
      <c r="I298" s="50"/>
      <c r="J298" s="107" t="s">
        <v>271</v>
      </c>
      <c r="K298" s="146">
        <v>1</v>
      </c>
      <c r="L298" s="145">
        <v>4.0000000000000001E-3</v>
      </c>
      <c r="P298" s="1">
        <f t="shared" si="19"/>
        <v>0</v>
      </c>
      <c r="Q298" s="1">
        <v>0.7</v>
      </c>
      <c r="R298" s="30">
        <v>9.7069999999997103E-2</v>
      </c>
      <c r="S298" s="4">
        <f t="shared" si="16"/>
        <v>0.79706999999999706</v>
      </c>
    </row>
    <row r="299" spans="1:19" ht="15" x14ac:dyDescent="0.2">
      <c r="A299" s="7">
        <f t="shared" si="20"/>
        <v>292</v>
      </c>
      <c r="B299" s="29">
        <f>Perennials!B11</f>
        <v>0</v>
      </c>
      <c r="C299" s="29">
        <f>Perennials!C11</f>
        <v>0</v>
      </c>
      <c r="D299" s="15" t="s">
        <v>907</v>
      </c>
      <c r="E299" s="15" t="s">
        <v>908</v>
      </c>
      <c r="F299" s="16">
        <v>10</v>
      </c>
      <c r="G299" s="16" t="s">
        <v>531</v>
      </c>
      <c r="H299" s="17">
        <v>0</v>
      </c>
      <c r="I299" s="94" t="s">
        <v>1007</v>
      </c>
      <c r="J299" s="51" t="s">
        <v>271</v>
      </c>
      <c r="K299" s="146">
        <v>1</v>
      </c>
      <c r="L299" s="145">
        <v>4.0000000000000001E-3</v>
      </c>
      <c r="M299" s="1" t="s">
        <v>612</v>
      </c>
      <c r="N299" s="1" t="s">
        <v>8</v>
      </c>
      <c r="P299" s="1">
        <f t="shared" si="19"/>
        <v>0</v>
      </c>
      <c r="Q299" s="1">
        <v>0.7</v>
      </c>
      <c r="R299" s="30">
        <v>9.7059999999997107E-2</v>
      </c>
      <c r="S299" s="4">
        <f t="shared" si="16"/>
        <v>0.7970599999999971</v>
      </c>
    </row>
    <row r="300" spans="1:19" x14ac:dyDescent="0.2">
      <c r="A300" s="7">
        <f t="shared" si="20"/>
        <v>293</v>
      </c>
      <c r="B300" s="29">
        <f>Perennials!B12</f>
        <v>0</v>
      </c>
      <c r="C300" s="29">
        <f>Perennials!C12</f>
        <v>0</v>
      </c>
      <c r="D300" s="15" t="s">
        <v>1312</v>
      </c>
      <c r="E300" s="15" t="s">
        <v>912</v>
      </c>
      <c r="F300" s="16">
        <v>10</v>
      </c>
      <c r="G300" s="16" t="s">
        <v>531</v>
      </c>
      <c r="H300" s="17">
        <v>0</v>
      </c>
      <c r="I300" s="50"/>
      <c r="J300" s="107" t="s">
        <v>271</v>
      </c>
      <c r="K300" s="146">
        <v>1</v>
      </c>
      <c r="L300" s="145">
        <v>4.0000000000000001E-3</v>
      </c>
      <c r="P300" s="1">
        <f t="shared" si="19"/>
        <v>0</v>
      </c>
      <c r="Q300" s="1">
        <v>0.7</v>
      </c>
      <c r="R300" s="30">
        <v>9.7049999999997097E-2</v>
      </c>
      <c r="S300" s="4">
        <f t="shared" si="16"/>
        <v>0.79704999999999704</v>
      </c>
    </row>
    <row r="301" spans="1:19" x14ac:dyDescent="0.2">
      <c r="A301" s="7">
        <f t="shared" si="20"/>
        <v>294</v>
      </c>
      <c r="B301" s="29">
        <f>Perennials!B13</f>
        <v>0</v>
      </c>
      <c r="C301" s="29">
        <f>Perennials!C13</f>
        <v>0</v>
      </c>
      <c r="D301" s="15" t="s">
        <v>12</v>
      </c>
      <c r="E301" s="15" t="s">
        <v>138</v>
      </c>
      <c r="F301" s="16">
        <v>10</v>
      </c>
      <c r="G301" s="16" t="s">
        <v>531</v>
      </c>
      <c r="H301" s="17">
        <v>0</v>
      </c>
      <c r="I301" s="50"/>
      <c r="J301" s="51" t="s">
        <v>271</v>
      </c>
      <c r="K301" s="146">
        <v>1</v>
      </c>
      <c r="L301" s="145">
        <v>4.0000000000000001E-3</v>
      </c>
      <c r="M301" s="1" t="s">
        <v>0</v>
      </c>
      <c r="N301" s="1" t="s">
        <v>609</v>
      </c>
      <c r="P301" s="1">
        <f t="shared" si="19"/>
        <v>0</v>
      </c>
      <c r="Q301" s="1">
        <v>0.7</v>
      </c>
      <c r="R301" s="30">
        <v>9.7039999999997004E-2</v>
      </c>
      <c r="S301" s="4">
        <f t="shared" si="16"/>
        <v>0.79703999999999697</v>
      </c>
    </row>
    <row r="302" spans="1:19" x14ac:dyDescent="0.2">
      <c r="A302" s="7">
        <f t="shared" si="20"/>
        <v>295</v>
      </c>
      <c r="B302" s="29">
        <f>Perennials!B14</f>
        <v>0</v>
      </c>
      <c r="C302" s="29">
        <f>Perennials!C14</f>
        <v>0</v>
      </c>
      <c r="D302" s="15" t="s">
        <v>13</v>
      </c>
      <c r="E302" s="15" t="s">
        <v>14</v>
      </c>
      <c r="F302" s="16">
        <v>10</v>
      </c>
      <c r="G302" s="16" t="s">
        <v>531</v>
      </c>
      <c r="H302" s="17">
        <v>0</v>
      </c>
      <c r="I302" s="50"/>
      <c r="J302" s="51" t="s">
        <v>271</v>
      </c>
      <c r="K302" s="146">
        <v>1</v>
      </c>
      <c r="L302" s="145">
        <v>4.0000000000000001E-3</v>
      </c>
      <c r="M302" s="1" t="s">
        <v>589</v>
      </c>
      <c r="N302" s="1" t="s">
        <v>609</v>
      </c>
      <c r="P302" s="1">
        <f t="shared" si="19"/>
        <v>0</v>
      </c>
      <c r="Q302" s="1">
        <v>0.7</v>
      </c>
      <c r="R302" s="30">
        <v>9.7029999999996994E-2</v>
      </c>
      <c r="S302" s="4">
        <f t="shared" si="16"/>
        <v>0.79702999999999691</v>
      </c>
    </row>
    <row r="303" spans="1:19" ht="15" x14ac:dyDescent="0.2">
      <c r="A303" s="7">
        <f t="shared" si="20"/>
        <v>296</v>
      </c>
      <c r="B303" s="29">
        <f>Perennials!B15</f>
        <v>0</v>
      </c>
      <c r="C303" s="29">
        <f>Perennials!C15</f>
        <v>0</v>
      </c>
      <c r="D303" s="15" t="s">
        <v>909</v>
      </c>
      <c r="E303" s="15" t="s">
        <v>910</v>
      </c>
      <c r="F303" s="16">
        <v>10</v>
      </c>
      <c r="G303" s="16" t="s">
        <v>531</v>
      </c>
      <c r="H303" s="17">
        <v>0</v>
      </c>
      <c r="I303" s="94" t="s">
        <v>1002</v>
      </c>
      <c r="J303" s="51" t="s">
        <v>271</v>
      </c>
      <c r="K303" s="146">
        <v>1</v>
      </c>
      <c r="L303" s="145">
        <v>4.0000000000000001E-3</v>
      </c>
      <c r="P303" s="1">
        <f t="shared" si="19"/>
        <v>0</v>
      </c>
      <c r="Q303" s="1">
        <v>0.7</v>
      </c>
      <c r="R303" s="30">
        <v>9.7019999999996998E-2</v>
      </c>
      <c r="S303" s="4">
        <f t="shared" si="16"/>
        <v>0.79701999999999695</v>
      </c>
    </row>
    <row r="304" spans="1:19" x14ac:dyDescent="0.2">
      <c r="A304" s="7">
        <f t="shared" si="20"/>
        <v>297</v>
      </c>
      <c r="B304" s="29">
        <f>Perennials!B16</f>
        <v>0</v>
      </c>
      <c r="C304" s="29">
        <f>Perennials!C16</f>
        <v>0</v>
      </c>
      <c r="D304" s="15" t="s">
        <v>911</v>
      </c>
      <c r="E304" s="15" t="s">
        <v>11</v>
      </c>
      <c r="F304" s="16">
        <v>10</v>
      </c>
      <c r="G304" s="16" t="s">
        <v>913</v>
      </c>
      <c r="H304" s="17">
        <v>0</v>
      </c>
      <c r="I304" s="50"/>
      <c r="J304" s="51" t="s">
        <v>271</v>
      </c>
      <c r="K304" s="146">
        <v>1</v>
      </c>
      <c r="L304" s="145">
        <v>4.0000000000000001E-3</v>
      </c>
      <c r="P304" s="1">
        <f t="shared" si="19"/>
        <v>0</v>
      </c>
      <c r="Q304" s="1">
        <v>0.7</v>
      </c>
      <c r="R304" s="30">
        <v>9.7009999999997001E-2</v>
      </c>
      <c r="S304" s="4">
        <f t="shared" si="16"/>
        <v>0.797009999999997</v>
      </c>
    </row>
    <row r="305" spans="1:19" ht="15" x14ac:dyDescent="0.2">
      <c r="A305" s="7">
        <f t="shared" si="20"/>
        <v>298</v>
      </c>
      <c r="B305" s="29">
        <f>Perennials!B17</f>
        <v>0</v>
      </c>
      <c r="C305" s="29">
        <f>Perennials!C17</f>
        <v>0</v>
      </c>
      <c r="D305" s="15" t="s">
        <v>15</v>
      </c>
      <c r="E305" s="15" t="s">
        <v>16</v>
      </c>
      <c r="F305" s="16">
        <v>10</v>
      </c>
      <c r="G305" s="16" t="s">
        <v>531</v>
      </c>
      <c r="H305" s="17">
        <v>0</v>
      </c>
      <c r="I305" s="91" t="s">
        <v>1038</v>
      </c>
      <c r="J305" s="107" t="s">
        <v>271</v>
      </c>
      <c r="K305" s="146">
        <v>1</v>
      </c>
      <c r="L305" s="145">
        <v>4.0000000000000001E-3</v>
      </c>
      <c r="M305" s="1" t="s">
        <v>589</v>
      </c>
      <c r="N305" s="1" t="s">
        <v>589</v>
      </c>
      <c r="P305" s="1">
        <f t="shared" si="19"/>
        <v>0</v>
      </c>
      <c r="Q305" s="1">
        <v>0.7</v>
      </c>
      <c r="R305" s="30">
        <v>9.6999999999997005E-2</v>
      </c>
      <c r="S305" s="4">
        <f t="shared" si="16"/>
        <v>0.79699999999999693</v>
      </c>
    </row>
    <row r="306" spans="1:19" ht="15" x14ac:dyDescent="0.2">
      <c r="A306" s="7">
        <f t="shared" si="20"/>
        <v>299</v>
      </c>
      <c r="B306" s="29">
        <f>Perennials!B18</f>
        <v>0</v>
      </c>
      <c r="C306" s="29">
        <f>Perennials!C18</f>
        <v>0</v>
      </c>
      <c r="D306" s="15" t="s">
        <v>1197</v>
      </c>
      <c r="E306" s="15" t="s">
        <v>1198</v>
      </c>
      <c r="F306" s="16">
        <v>3</v>
      </c>
      <c r="G306" s="16" t="s">
        <v>562</v>
      </c>
      <c r="H306" s="17">
        <v>0</v>
      </c>
      <c r="I306" s="164"/>
      <c r="J306" s="107" t="s">
        <v>271</v>
      </c>
      <c r="K306" s="146">
        <v>1</v>
      </c>
      <c r="L306" s="145">
        <v>4.0000000000000001E-3</v>
      </c>
      <c r="P306" s="1">
        <f t="shared" si="19"/>
        <v>0</v>
      </c>
      <c r="Q306" s="1">
        <v>0.7</v>
      </c>
      <c r="R306" s="30">
        <v>9.6989999999996995E-2</v>
      </c>
      <c r="S306" s="4">
        <f t="shared" si="16"/>
        <v>0.79698999999999698</v>
      </c>
    </row>
    <row r="307" spans="1:19" x14ac:dyDescent="0.2">
      <c r="A307" s="7">
        <f t="shared" si="20"/>
        <v>300</v>
      </c>
      <c r="B307" s="29">
        <f>Perennials!B19</f>
        <v>0</v>
      </c>
      <c r="C307" s="29">
        <f>Perennials!C19</f>
        <v>0</v>
      </c>
      <c r="D307" s="18" t="s">
        <v>455</v>
      </c>
      <c r="E307" s="18" t="s">
        <v>456</v>
      </c>
      <c r="F307" s="16">
        <v>3</v>
      </c>
      <c r="G307" s="16" t="s">
        <v>562</v>
      </c>
      <c r="H307" s="17">
        <v>0</v>
      </c>
      <c r="I307" s="54"/>
      <c r="J307" s="51" t="s">
        <v>271</v>
      </c>
      <c r="K307" s="146">
        <v>1</v>
      </c>
      <c r="L307" s="145">
        <v>4.0000000000000001E-3</v>
      </c>
      <c r="P307" s="1">
        <f t="shared" si="19"/>
        <v>0</v>
      </c>
      <c r="Q307" s="1">
        <v>0.7</v>
      </c>
      <c r="R307" s="30">
        <v>9.6979999999996999E-2</v>
      </c>
      <c r="S307" s="4">
        <f t="shared" si="16"/>
        <v>0.79697999999999691</v>
      </c>
    </row>
    <row r="308" spans="1:19" x14ac:dyDescent="0.2">
      <c r="A308" s="7">
        <f t="shared" si="20"/>
        <v>301</v>
      </c>
      <c r="B308" s="29">
        <f>Perennials!B20</f>
        <v>0</v>
      </c>
      <c r="C308" s="29">
        <f>Perennials!C20</f>
        <v>0</v>
      </c>
      <c r="D308" s="18" t="s">
        <v>457</v>
      </c>
      <c r="E308" s="18" t="s">
        <v>458</v>
      </c>
      <c r="F308" s="16">
        <v>3</v>
      </c>
      <c r="G308" s="16" t="s">
        <v>562</v>
      </c>
      <c r="H308" s="17">
        <v>0</v>
      </c>
      <c r="I308" s="54"/>
      <c r="J308" s="51" t="s">
        <v>271</v>
      </c>
      <c r="K308" s="146">
        <v>1</v>
      </c>
      <c r="L308" s="145">
        <v>4.0000000000000001E-3</v>
      </c>
      <c r="P308" s="1">
        <f t="shared" si="19"/>
        <v>0</v>
      </c>
      <c r="Q308" s="1">
        <v>0.7</v>
      </c>
      <c r="R308" s="30">
        <v>9.6969999999997003E-2</v>
      </c>
      <c r="S308" s="4">
        <f t="shared" si="16"/>
        <v>0.79696999999999696</v>
      </c>
    </row>
    <row r="309" spans="1:19" x14ac:dyDescent="0.2">
      <c r="A309" s="7">
        <f t="shared" si="20"/>
        <v>302</v>
      </c>
      <c r="B309" s="29">
        <f>Perennials!B21</f>
        <v>0</v>
      </c>
      <c r="C309" s="29">
        <f>Perennials!C21</f>
        <v>0</v>
      </c>
      <c r="D309" s="18" t="s">
        <v>1313</v>
      </c>
      <c r="E309" s="18" t="s">
        <v>1196</v>
      </c>
      <c r="F309" s="16">
        <v>3</v>
      </c>
      <c r="G309" s="16" t="s">
        <v>562</v>
      </c>
      <c r="H309" s="17">
        <v>0</v>
      </c>
      <c r="I309" s="54"/>
      <c r="J309" s="51" t="s">
        <v>271</v>
      </c>
      <c r="K309" s="146">
        <v>1</v>
      </c>
      <c r="L309" s="145">
        <v>4.0000000000000001E-3</v>
      </c>
      <c r="P309" s="1">
        <f t="shared" si="19"/>
        <v>0</v>
      </c>
      <c r="Q309" s="1">
        <v>0.7</v>
      </c>
      <c r="R309" s="30">
        <v>9.6959999999997007E-2</v>
      </c>
      <c r="S309" s="4">
        <f t="shared" si="16"/>
        <v>0.796959999999997</v>
      </c>
    </row>
    <row r="310" spans="1:19" x14ac:dyDescent="0.2">
      <c r="A310" s="7">
        <f t="shared" si="20"/>
        <v>303</v>
      </c>
      <c r="B310" s="29">
        <f>Perennials!B22</f>
        <v>0</v>
      </c>
      <c r="C310" s="29">
        <f>Perennials!C22</f>
        <v>0</v>
      </c>
      <c r="D310" s="15" t="s">
        <v>1314</v>
      </c>
      <c r="E310" s="15" t="s">
        <v>17</v>
      </c>
      <c r="F310" s="16">
        <v>10</v>
      </c>
      <c r="G310" s="16" t="s">
        <v>531</v>
      </c>
      <c r="H310" s="17">
        <v>0</v>
      </c>
      <c r="I310" s="50"/>
      <c r="J310" s="51" t="s">
        <v>271</v>
      </c>
      <c r="K310" s="146">
        <v>1</v>
      </c>
      <c r="L310" s="145">
        <v>4.0000000000000001E-3</v>
      </c>
      <c r="M310" s="1" t="s">
        <v>609</v>
      </c>
      <c r="N310" s="1" t="s">
        <v>609</v>
      </c>
      <c r="P310" s="1">
        <f t="shared" si="19"/>
        <v>0</v>
      </c>
      <c r="Q310" s="1">
        <v>0.7</v>
      </c>
      <c r="R310" s="30">
        <v>9.6949999999996997E-2</v>
      </c>
      <c r="S310" s="4">
        <f t="shared" si="16"/>
        <v>0.79694999999999694</v>
      </c>
    </row>
    <row r="311" spans="1:19" x14ac:dyDescent="0.2">
      <c r="A311" s="7">
        <f t="shared" si="20"/>
        <v>304</v>
      </c>
      <c r="B311" s="29">
        <f>Perennials!B23</f>
        <v>0</v>
      </c>
      <c r="C311" s="29">
        <f>Perennials!C23</f>
        <v>0</v>
      </c>
      <c r="D311" s="15" t="s">
        <v>18</v>
      </c>
      <c r="E311" s="15" t="s">
        <v>19</v>
      </c>
      <c r="F311" s="16">
        <v>10</v>
      </c>
      <c r="G311" s="16" t="s">
        <v>562</v>
      </c>
      <c r="H311" s="17">
        <v>0</v>
      </c>
      <c r="I311" s="50"/>
      <c r="J311" s="107" t="s">
        <v>271</v>
      </c>
      <c r="K311" s="146">
        <v>1</v>
      </c>
      <c r="L311" s="145">
        <v>4.0000000000000001E-3</v>
      </c>
      <c r="M311" s="1" t="s">
        <v>609</v>
      </c>
      <c r="N311" s="1" t="s">
        <v>609</v>
      </c>
      <c r="P311" s="1">
        <f t="shared" si="19"/>
        <v>0</v>
      </c>
      <c r="Q311" s="1">
        <v>0.7</v>
      </c>
      <c r="R311" s="30">
        <v>9.6939999999996904E-2</v>
      </c>
      <c r="S311" s="4">
        <f t="shared" si="16"/>
        <v>0.79693999999999687</v>
      </c>
    </row>
    <row r="312" spans="1:19" x14ac:dyDescent="0.2">
      <c r="A312" s="7">
        <f t="shared" si="20"/>
        <v>305</v>
      </c>
      <c r="B312" s="29">
        <f>Perennials!B24</f>
        <v>0</v>
      </c>
      <c r="C312" s="29">
        <f>Perennials!C24</f>
        <v>0</v>
      </c>
      <c r="D312" s="15" t="s">
        <v>20</v>
      </c>
      <c r="E312" s="15" t="s">
        <v>21</v>
      </c>
      <c r="F312" s="16">
        <v>1</v>
      </c>
      <c r="G312" s="16" t="s">
        <v>531</v>
      </c>
      <c r="H312" s="17">
        <v>0</v>
      </c>
      <c r="I312" s="50" t="s">
        <v>929</v>
      </c>
      <c r="J312" s="16" t="s">
        <v>531</v>
      </c>
      <c r="K312" s="16" t="s">
        <v>531</v>
      </c>
      <c r="L312" s="145">
        <v>4.0000000000000001E-3</v>
      </c>
      <c r="P312" s="1">
        <f t="shared" si="19"/>
        <v>0</v>
      </c>
      <c r="Q312" s="1">
        <v>0.7</v>
      </c>
      <c r="R312" s="30">
        <v>9.6929999999996894E-2</v>
      </c>
      <c r="S312" s="4">
        <f t="shared" si="16"/>
        <v>0.79692999999999681</v>
      </c>
    </row>
    <row r="313" spans="1:19" x14ac:dyDescent="0.2">
      <c r="A313" s="7">
        <f t="shared" si="20"/>
        <v>306</v>
      </c>
      <c r="B313" s="29">
        <f>Perennials!B25</f>
        <v>0</v>
      </c>
      <c r="C313" s="29">
        <f>Perennials!C25</f>
        <v>0</v>
      </c>
      <c r="D313" s="15" t="s">
        <v>22</v>
      </c>
      <c r="E313" s="15" t="s">
        <v>23</v>
      </c>
      <c r="F313" s="16">
        <v>10</v>
      </c>
      <c r="G313" s="16" t="s">
        <v>531</v>
      </c>
      <c r="H313" s="17">
        <v>0</v>
      </c>
      <c r="I313" s="50"/>
      <c r="J313" s="51" t="s">
        <v>271</v>
      </c>
      <c r="K313" s="146">
        <v>1</v>
      </c>
      <c r="L313" s="145">
        <v>4.0000000000000001E-3</v>
      </c>
      <c r="M313" s="1" t="s">
        <v>599</v>
      </c>
      <c r="N313" s="1" t="s">
        <v>599</v>
      </c>
      <c r="P313" s="1">
        <f t="shared" si="19"/>
        <v>0</v>
      </c>
      <c r="Q313" s="1">
        <v>0.7</v>
      </c>
      <c r="R313" s="30">
        <v>9.6919999999996898E-2</v>
      </c>
      <c r="S313" s="4">
        <f t="shared" si="16"/>
        <v>0.79691999999999685</v>
      </c>
    </row>
    <row r="314" spans="1:19" ht="15" x14ac:dyDescent="0.2">
      <c r="A314" s="7">
        <f t="shared" si="20"/>
        <v>307</v>
      </c>
      <c r="B314" s="29">
        <f>Perennials!B26</f>
        <v>0</v>
      </c>
      <c r="C314" s="29">
        <f>Perennials!C26</f>
        <v>0</v>
      </c>
      <c r="D314" s="15" t="s">
        <v>24</v>
      </c>
      <c r="E314" s="15" t="s">
        <v>25</v>
      </c>
      <c r="F314" s="16">
        <v>5</v>
      </c>
      <c r="G314" s="16" t="s">
        <v>531</v>
      </c>
      <c r="H314" s="17">
        <v>0</v>
      </c>
      <c r="I314" s="94" t="s">
        <v>936</v>
      </c>
      <c r="J314" s="51" t="s">
        <v>271</v>
      </c>
      <c r="K314" s="146">
        <v>1</v>
      </c>
      <c r="L314" s="145">
        <v>4.0000000000000001E-3</v>
      </c>
      <c r="P314" s="1">
        <f t="shared" si="19"/>
        <v>0</v>
      </c>
      <c r="Q314" s="1">
        <v>0.7</v>
      </c>
      <c r="R314" s="30">
        <v>9.6909999999996901E-2</v>
      </c>
      <c r="S314" s="4">
        <f t="shared" si="16"/>
        <v>0.7969099999999969</v>
      </c>
    </row>
    <row r="315" spans="1:19" x14ac:dyDescent="0.2">
      <c r="A315" s="7">
        <f t="shared" si="20"/>
        <v>308</v>
      </c>
      <c r="B315" s="29">
        <f>Perennials!B27</f>
        <v>0</v>
      </c>
      <c r="C315" s="29">
        <f>Perennials!C27</f>
        <v>0</v>
      </c>
      <c r="D315" s="18" t="s">
        <v>459</v>
      </c>
      <c r="E315" s="18" t="s">
        <v>460</v>
      </c>
      <c r="F315" s="16">
        <v>3</v>
      </c>
      <c r="G315" s="16" t="s">
        <v>531</v>
      </c>
      <c r="H315" s="17">
        <v>0</v>
      </c>
      <c r="I315" s="54"/>
      <c r="J315" s="51" t="s">
        <v>271</v>
      </c>
      <c r="K315" s="146">
        <v>1</v>
      </c>
      <c r="L315" s="145">
        <v>4.0000000000000001E-3</v>
      </c>
      <c r="P315" s="1">
        <f t="shared" si="19"/>
        <v>0</v>
      </c>
      <c r="Q315" s="1">
        <v>0.7</v>
      </c>
      <c r="R315" s="30">
        <v>9.6899999999996905E-2</v>
      </c>
      <c r="S315" s="4">
        <f t="shared" si="16"/>
        <v>0.79689999999999683</v>
      </c>
    </row>
    <row r="316" spans="1:19" x14ac:dyDescent="0.2">
      <c r="A316" s="7">
        <f t="shared" si="20"/>
        <v>309</v>
      </c>
      <c r="B316" s="29">
        <f>Perennials!B28</f>
        <v>0</v>
      </c>
      <c r="C316" s="29">
        <f>Perennials!C28</f>
        <v>0</v>
      </c>
      <c r="D316" s="15" t="s">
        <v>26</v>
      </c>
      <c r="E316" s="15" t="s">
        <v>27</v>
      </c>
      <c r="F316" s="16">
        <v>3</v>
      </c>
      <c r="G316" s="16" t="s">
        <v>563</v>
      </c>
      <c r="H316" s="17">
        <v>0</v>
      </c>
      <c r="I316" s="50"/>
      <c r="J316" s="51" t="s">
        <v>271</v>
      </c>
      <c r="K316" s="146">
        <v>1</v>
      </c>
      <c r="L316" s="145">
        <v>4.0000000000000001E-3</v>
      </c>
      <c r="P316" s="1">
        <f t="shared" si="19"/>
        <v>0</v>
      </c>
      <c r="Q316" s="1">
        <v>0.7</v>
      </c>
      <c r="R316" s="30">
        <v>9.6889999999996895E-2</v>
      </c>
      <c r="S316" s="4">
        <f t="shared" si="16"/>
        <v>0.79688999999999688</v>
      </c>
    </row>
    <row r="317" spans="1:19" x14ac:dyDescent="0.2">
      <c r="A317" s="7">
        <f t="shared" si="20"/>
        <v>310</v>
      </c>
      <c r="B317" s="29">
        <f>Perennials!B29</f>
        <v>0</v>
      </c>
      <c r="C317" s="29">
        <f>Perennials!C29</f>
        <v>0</v>
      </c>
      <c r="D317" s="18" t="s">
        <v>461</v>
      </c>
      <c r="E317" s="18" t="s">
        <v>462</v>
      </c>
      <c r="F317" s="16">
        <v>3</v>
      </c>
      <c r="G317" s="16" t="s">
        <v>531</v>
      </c>
      <c r="H317" s="17">
        <v>0</v>
      </c>
      <c r="I317" s="54"/>
      <c r="J317" s="51" t="s">
        <v>271</v>
      </c>
      <c r="K317" s="146">
        <v>1</v>
      </c>
      <c r="L317" s="145">
        <v>4.0000000000000001E-3</v>
      </c>
      <c r="P317" s="1">
        <f t="shared" si="19"/>
        <v>0</v>
      </c>
      <c r="Q317" s="1">
        <v>0.7</v>
      </c>
      <c r="R317" s="30">
        <v>9.6879999999996899E-2</v>
      </c>
      <c r="S317" s="4">
        <f t="shared" si="16"/>
        <v>0.79687999999999681</v>
      </c>
    </row>
    <row r="318" spans="1:19" x14ac:dyDescent="0.2">
      <c r="A318" s="7">
        <f t="shared" si="20"/>
        <v>311</v>
      </c>
      <c r="B318" s="29">
        <f>Perennials!B30</f>
        <v>0</v>
      </c>
      <c r="C318" s="29">
        <f>Perennials!C30</f>
        <v>0</v>
      </c>
      <c r="D318" s="18" t="s">
        <v>463</v>
      </c>
      <c r="E318" s="18" t="s">
        <v>464</v>
      </c>
      <c r="F318" s="16">
        <v>3</v>
      </c>
      <c r="G318" s="16" t="s">
        <v>563</v>
      </c>
      <c r="H318" s="17">
        <v>0</v>
      </c>
      <c r="I318" s="54"/>
      <c r="J318" s="107" t="s">
        <v>271</v>
      </c>
      <c r="K318" s="146">
        <v>1</v>
      </c>
      <c r="L318" s="145">
        <v>4.0000000000000001E-3</v>
      </c>
      <c r="P318" s="1">
        <f t="shared" si="19"/>
        <v>0</v>
      </c>
      <c r="Q318" s="1">
        <v>0.7</v>
      </c>
      <c r="R318" s="30">
        <v>9.6869999999996903E-2</v>
      </c>
      <c r="S318" s="4">
        <f t="shared" si="16"/>
        <v>0.79686999999999686</v>
      </c>
    </row>
    <row r="319" spans="1:19" x14ac:dyDescent="0.2">
      <c r="A319" s="7">
        <f t="shared" si="20"/>
        <v>312</v>
      </c>
      <c r="B319" s="29">
        <f>Perennials!B31</f>
        <v>0</v>
      </c>
      <c r="C319" s="29">
        <f>Perennials!C31</f>
        <v>0</v>
      </c>
      <c r="D319" s="15" t="s">
        <v>871</v>
      </c>
      <c r="E319" s="15" t="s">
        <v>872</v>
      </c>
      <c r="F319" s="16">
        <v>3</v>
      </c>
      <c r="G319" s="16" t="s">
        <v>531</v>
      </c>
      <c r="H319" s="17">
        <v>0</v>
      </c>
      <c r="I319" s="50"/>
      <c r="J319" s="51" t="s">
        <v>271</v>
      </c>
      <c r="K319" s="146">
        <v>1</v>
      </c>
      <c r="L319" s="145">
        <v>4.0000000000000001E-3</v>
      </c>
      <c r="P319" s="1">
        <f t="shared" si="19"/>
        <v>0</v>
      </c>
      <c r="Q319" s="1">
        <v>0.7</v>
      </c>
      <c r="R319" s="30">
        <v>9.6859999999996907E-2</v>
      </c>
      <c r="S319" s="4">
        <f t="shared" si="16"/>
        <v>0.7968599999999969</v>
      </c>
    </row>
    <row r="320" spans="1:19" ht="15" x14ac:dyDescent="0.2">
      <c r="A320" s="7">
        <f t="shared" si="20"/>
        <v>313</v>
      </c>
      <c r="B320" s="29">
        <f>Perennials!B32</f>
        <v>0</v>
      </c>
      <c r="C320" s="29">
        <f>Perennials!C32</f>
        <v>0</v>
      </c>
      <c r="D320" s="15" t="s">
        <v>28</v>
      </c>
      <c r="E320" s="15" t="s">
        <v>29</v>
      </c>
      <c r="F320" s="16">
        <v>10</v>
      </c>
      <c r="G320" s="16" t="s">
        <v>531</v>
      </c>
      <c r="H320" s="17">
        <v>0</v>
      </c>
      <c r="I320" s="94" t="s">
        <v>926</v>
      </c>
      <c r="J320" s="51" t="s">
        <v>271</v>
      </c>
      <c r="K320" s="146">
        <v>1</v>
      </c>
      <c r="L320" s="145">
        <v>4.0000000000000001E-3</v>
      </c>
      <c r="P320" s="1">
        <f t="shared" si="19"/>
        <v>0</v>
      </c>
      <c r="Q320" s="1">
        <v>0.7</v>
      </c>
      <c r="R320" s="30">
        <v>9.6849999999996897E-2</v>
      </c>
      <c r="S320" s="4">
        <f t="shared" si="16"/>
        <v>0.79684999999999684</v>
      </c>
    </row>
    <row r="321" spans="1:19" ht="14.25" customHeight="1" x14ac:dyDescent="0.2">
      <c r="A321" s="7">
        <f t="shared" si="20"/>
        <v>314</v>
      </c>
      <c r="B321" s="29">
        <f>Perennials!B33</f>
        <v>0</v>
      </c>
      <c r="C321" s="29">
        <f>Perennials!C33</f>
        <v>0</v>
      </c>
      <c r="D321" s="15" t="s">
        <v>1361</v>
      </c>
      <c r="E321" s="15" t="s">
        <v>30</v>
      </c>
      <c r="F321" s="16">
        <v>10</v>
      </c>
      <c r="G321" s="16" t="s">
        <v>562</v>
      </c>
      <c r="H321" s="17">
        <v>0</v>
      </c>
      <c r="I321" s="50"/>
      <c r="J321" s="51" t="s">
        <v>271</v>
      </c>
      <c r="K321" s="146">
        <v>1</v>
      </c>
      <c r="L321" s="145">
        <v>4.0000000000000001E-3</v>
      </c>
      <c r="P321" s="1">
        <f t="shared" si="19"/>
        <v>0</v>
      </c>
      <c r="Q321" s="1">
        <v>0.7</v>
      </c>
      <c r="R321" s="30">
        <v>9.6839999999996804E-2</v>
      </c>
      <c r="S321" s="4">
        <f t="shared" si="16"/>
        <v>0.79683999999999677</v>
      </c>
    </row>
    <row r="322" spans="1:19" ht="15" x14ac:dyDescent="0.2">
      <c r="A322" s="7">
        <f t="shared" si="20"/>
        <v>315</v>
      </c>
      <c r="B322" s="29">
        <f>Perennials!B34</f>
        <v>0</v>
      </c>
      <c r="C322" s="29">
        <f>Perennials!C34</f>
        <v>0</v>
      </c>
      <c r="D322" s="15" t="s">
        <v>31</v>
      </c>
      <c r="E322" s="15" t="s">
        <v>1008</v>
      </c>
      <c r="F322" s="16">
        <v>10</v>
      </c>
      <c r="G322" s="16" t="s">
        <v>562</v>
      </c>
      <c r="H322" s="17">
        <v>0</v>
      </c>
      <c r="I322" s="94" t="s">
        <v>1007</v>
      </c>
      <c r="J322" s="107" t="s">
        <v>271</v>
      </c>
      <c r="K322" s="146">
        <v>1</v>
      </c>
      <c r="L322" s="145">
        <v>4.0000000000000001E-3</v>
      </c>
      <c r="P322" s="1">
        <f t="shared" si="19"/>
        <v>0</v>
      </c>
      <c r="Q322" s="1">
        <v>0.7</v>
      </c>
      <c r="R322" s="30">
        <v>9.6829999999996794E-2</v>
      </c>
      <c r="S322" s="4">
        <f t="shared" si="16"/>
        <v>0.79682999999999671</v>
      </c>
    </row>
    <row r="323" spans="1:19" ht="15" x14ac:dyDescent="0.2">
      <c r="A323" s="7">
        <f t="shared" si="20"/>
        <v>316</v>
      </c>
      <c r="B323" s="29">
        <f>Perennials!B35</f>
        <v>0</v>
      </c>
      <c r="C323" s="29">
        <f>Perennials!C35</f>
        <v>0</v>
      </c>
      <c r="D323" s="15" t="s">
        <v>1009</v>
      </c>
      <c r="E323" s="15" t="s">
        <v>1010</v>
      </c>
      <c r="F323" s="16">
        <v>10</v>
      </c>
      <c r="G323" s="16" t="s">
        <v>562</v>
      </c>
      <c r="H323" s="17">
        <v>0</v>
      </c>
      <c r="I323" s="94" t="s">
        <v>1007</v>
      </c>
      <c r="J323" s="51" t="s">
        <v>271</v>
      </c>
      <c r="K323" s="146">
        <v>1</v>
      </c>
      <c r="L323" s="145">
        <v>4.0000000000000001E-3</v>
      </c>
      <c r="M323" s="1" t="s">
        <v>589</v>
      </c>
      <c r="N323" s="1" t="s">
        <v>609</v>
      </c>
      <c r="P323" s="1">
        <f t="shared" si="19"/>
        <v>0</v>
      </c>
      <c r="Q323" s="1">
        <v>0.7</v>
      </c>
      <c r="R323" s="30">
        <v>9.6819999999996798E-2</v>
      </c>
      <c r="S323" s="4">
        <f t="shared" si="16"/>
        <v>0.79681999999999675</v>
      </c>
    </row>
    <row r="324" spans="1:19" x14ac:dyDescent="0.2">
      <c r="A324" s="7">
        <f t="shared" si="20"/>
        <v>317</v>
      </c>
      <c r="B324" s="29">
        <f>Perennials!B36</f>
        <v>0</v>
      </c>
      <c r="C324" s="29">
        <f>Perennials!C36</f>
        <v>0</v>
      </c>
      <c r="D324" s="18" t="s">
        <v>1199</v>
      </c>
      <c r="E324" s="18" t="s">
        <v>1200</v>
      </c>
      <c r="F324" s="16">
        <v>3</v>
      </c>
      <c r="G324" s="16" t="s">
        <v>531</v>
      </c>
      <c r="H324" s="17">
        <v>0</v>
      </c>
      <c r="I324" s="54"/>
      <c r="J324" s="51" t="s">
        <v>271</v>
      </c>
      <c r="K324" s="146">
        <v>1</v>
      </c>
      <c r="L324" s="145">
        <v>4.0000000000000001E-3</v>
      </c>
      <c r="P324" s="1">
        <f t="shared" si="19"/>
        <v>0</v>
      </c>
      <c r="Q324" s="1">
        <v>0.7</v>
      </c>
      <c r="R324" s="30">
        <v>9.6809999999996801E-2</v>
      </c>
      <c r="S324" s="4">
        <f t="shared" si="16"/>
        <v>0.7968099999999968</v>
      </c>
    </row>
    <row r="325" spans="1:19" x14ac:dyDescent="0.2">
      <c r="A325" s="7">
        <f t="shared" si="20"/>
        <v>318</v>
      </c>
      <c r="B325" s="29">
        <f>Perennials!B37</f>
        <v>0</v>
      </c>
      <c r="C325" s="29">
        <f>Perennials!C37</f>
        <v>0</v>
      </c>
      <c r="D325" s="15" t="s">
        <v>485</v>
      </c>
      <c r="E325" s="15" t="s">
        <v>486</v>
      </c>
      <c r="F325" s="16">
        <v>10</v>
      </c>
      <c r="G325" s="16" t="s">
        <v>531</v>
      </c>
      <c r="H325" s="17">
        <v>0</v>
      </c>
      <c r="I325" s="50" t="s">
        <v>446</v>
      </c>
      <c r="J325" s="107" t="s">
        <v>271</v>
      </c>
      <c r="K325" s="146">
        <v>0.5</v>
      </c>
      <c r="L325" s="145">
        <v>2E-3</v>
      </c>
      <c r="M325" s="1" t="s">
        <v>465</v>
      </c>
      <c r="N325" s="1" t="s">
        <v>588</v>
      </c>
      <c r="P325" s="1">
        <f t="shared" si="19"/>
        <v>0</v>
      </c>
      <c r="Q325" s="1">
        <v>0.7</v>
      </c>
      <c r="R325" s="30">
        <v>9.6799999999996805E-2</v>
      </c>
      <c r="S325" s="4">
        <f t="shared" si="16"/>
        <v>0.79679999999999673</v>
      </c>
    </row>
    <row r="326" spans="1:19" x14ac:dyDescent="0.2">
      <c r="A326" s="7">
        <f t="shared" si="20"/>
        <v>319</v>
      </c>
      <c r="B326" s="29">
        <f>Perennials!B38</f>
        <v>0</v>
      </c>
      <c r="C326" s="29">
        <f>Perennials!C38</f>
        <v>0</v>
      </c>
      <c r="D326" s="15" t="s">
        <v>32</v>
      </c>
      <c r="E326" s="15" t="s">
        <v>33</v>
      </c>
      <c r="F326" s="16">
        <v>2</v>
      </c>
      <c r="G326" s="16" t="s">
        <v>531</v>
      </c>
      <c r="H326" s="17">
        <v>0</v>
      </c>
      <c r="I326" s="50" t="s">
        <v>1201</v>
      </c>
      <c r="J326" s="51" t="s">
        <v>271</v>
      </c>
      <c r="K326" s="146">
        <v>1</v>
      </c>
      <c r="L326" s="145">
        <v>4.0000000000000001E-3</v>
      </c>
      <c r="P326" s="1">
        <f t="shared" si="19"/>
        <v>0</v>
      </c>
      <c r="Q326" s="1">
        <v>0.7</v>
      </c>
      <c r="R326" s="30">
        <v>9.6789999999996795E-2</v>
      </c>
      <c r="S326" s="4">
        <f t="shared" si="16"/>
        <v>0.79678999999999678</v>
      </c>
    </row>
    <row r="327" spans="1:19" x14ac:dyDescent="0.2">
      <c r="A327" s="7">
        <f t="shared" si="20"/>
        <v>320</v>
      </c>
      <c r="B327" s="29">
        <f>Perennials!B39</f>
        <v>0</v>
      </c>
      <c r="C327" s="29">
        <f>Perennials!C39</f>
        <v>0</v>
      </c>
      <c r="D327" s="15" t="s">
        <v>34</v>
      </c>
      <c r="E327" s="15" t="s">
        <v>35</v>
      </c>
      <c r="F327" s="16">
        <v>10</v>
      </c>
      <c r="G327" s="16" t="s">
        <v>563</v>
      </c>
      <c r="H327" s="17">
        <v>0</v>
      </c>
      <c r="I327" s="50"/>
      <c r="J327" s="51" t="s">
        <v>271</v>
      </c>
      <c r="K327" s="146">
        <v>1</v>
      </c>
      <c r="L327" s="145">
        <v>4.0000000000000001E-3</v>
      </c>
      <c r="P327" s="1">
        <f t="shared" si="19"/>
        <v>0</v>
      </c>
      <c r="Q327" s="1">
        <v>0.7</v>
      </c>
      <c r="R327" s="30">
        <v>9.6779999999996799E-2</v>
      </c>
      <c r="S327" s="4">
        <f t="shared" si="16"/>
        <v>0.79677999999999671</v>
      </c>
    </row>
    <row r="328" spans="1:19" x14ac:dyDescent="0.2">
      <c r="A328" s="7">
        <f t="shared" si="20"/>
        <v>321</v>
      </c>
      <c r="B328" s="29">
        <f>Perennials!B40</f>
        <v>0</v>
      </c>
      <c r="C328" s="29">
        <f>Perennials!C40</f>
        <v>0</v>
      </c>
      <c r="D328" s="15" t="s">
        <v>1202</v>
      </c>
      <c r="E328" s="15" t="s">
        <v>36</v>
      </c>
      <c r="F328" s="16">
        <v>10</v>
      </c>
      <c r="G328" s="16" t="s">
        <v>563</v>
      </c>
      <c r="H328" s="17">
        <v>0</v>
      </c>
      <c r="I328" s="50"/>
      <c r="J328" s="51" t="s">
        <v>271</v>
      </c>
      <c r="K328" s="146">
        <v>1</v>
      </c>
      <c r="L328" s="145">
        <v>4.0000000000000001E-3</v>
      </c>
      <c r="P328" s="1">
        <f t="shared" si="19"/>
        <v>0</v>
      </c>
      <c r="Q328" s="1">
        <v>0.7</v>
      </c>
      <c r="R328" s="30">
        <v>9.6769999999996803E-2</v>
      </c>
      <c r="S328" s="4">
        <f t="shared" si="16"/>
        <v>0.79676999999999676</v>
      </c>
    </row>
    <row r="329" spans="1:19" x14ac:dyDescent="0.2">
      <c r="A329" s="7">
        <f t="shared" si="20"/>
        <v>322</v>
      </c>
      <c r="B329" s="29">
        <f>Perennials!B41</f>
        <v>0</v>
      </c>
      <c r="C329" s="29">
        <f>Perennials!C41</f>
        <v>0</v>
      </c>
      <c r="D329" s="15" t="s">
        <v>1203</v>
      </c>
      <c r="E329" s="15" t="s">
        <v>42</v>
      </c>
      <c r="F329" s="16">
        <v>10</v>
      </c>
      <c r="G329" s="16" t="s">
        <v>531</v>
      </c>
      <c r="H329" s="17">
        <v>0</v>
      </c>
      <c r="I329" s="50"/>
      <c r="J329" s="51" t="s">
        <v>271</v>
      </c>
      <c r="K329" s="146">
        <v>1</v>
      </c>
      <c r="L329" s="145">
        <v>4.0000000000000001E-3</v>
      </c>
      <c r="M329" s="1" t="s">
        <v>588</v>
      </c>
      <c r="N329" s="1" t="s">
        <v>609</v>
      </c>
      <c r="P329" s="1">
        <f t="shared" si="19"/>
        <v>0</v>
      </c>
      <c r="Q329" s="1">
        <v>0.7</v>
      </c>
      <c r="R329" s="30">
        <v>9.6759999999996807E-2</v>
      </c>
      <c r="S329" s="4">
        <f t="shared" si="16"/>
        <v>0.7967599999999968</v>
      </c>
    </row>
    <row r="330" spans="1:19" x14ac:dyDescent="0.2">
      <c r="A330" s="7">
        <f t="shared" si="20"/>
        <v>323</v>
      </c>
      <c r="B330" s="29">
        <f>Perennials!B42</f>
        <v>0</v>
      </c>
      <c r="C330" s="29">
        <f>Perennials!C42</f>
        <v>0</v>
      </c>
      <c r="D330" s="15" t="s">
        <v>37</v>
      </c>
      <c r="E330" s="15" t="s">
        <v>38</v>
      </c>
      <c r="F330" s="16">
        <v>10</v>
      </c>
      <c r="G330" s="16" t="s">
        <v>531</v>
      </c>
      <c r="H330" s="17">
        <v>0</v>
      </c>
      <c r="I330" s="50"/>
      <c r="J330" s="51" t="s">
        <v>271</v>
      </c>
      <c r="K330" s="146">
        <v>1</v>
      </c>
      <c r="L330" s="145">
        <v>4.0000000000000001E-3</v>
      </c>
      <c r="M330" s="1" t="s">
        <v>8</v>
      </c>
      <c r="N330" s="1" t="s">
        <v>609</v>
      </c>
      <c r="P330" s="1">
        <f t="shared" si="19"/>
        <v>0</v>
      </c>
      <c r="Q330" s="1">
        <v>0.7</v>
      </c>
      <c r="R330" s="30">
        <v>9.6749999999996797E-2</v>
      </c>
      <c r="S330" s="4">
        <f t="shared" si="16"/>
        <v>0.79674999999999674</v>
      </c>
    </row>
    <row r="331" spans="1:19" x14ac:dyDescent="0.2">
      <c r="A331" s="7">
        <f t="shared" si="20"/>
        <v>324</v>
      </c>
      <c r="B331" s="29">
        <f>Perennials!B43</f>
        <v>0</v>
      </c>
      <c r="C331" s="29">
        <f>Perennials!C43</f>
        <v>0</v>
      </c>
      <c r="D331" s="15" t="s">
        <v>39</v>
      </c>
      <c r="E331" s="15" t="s">
        <v>40</v>
      </c>
      <c r="F331" s="16">
        <v>10</v>
      </c>
      <c r="G331" s="16" t="s">
        <v>531</v>
      </c>
      <c r="H331" s="17">
        <v>0</v>
      </c>
      <c r="I331" s="50"/>
      <c r="J331" s="51" t="s">
        <v>271</v>
      </c>
      <c r="K331" s="146">
        <v>1</v>
      </c>
      <c r="L331" s="145">
        <v>4.0000000000000001E-3</v>
      </c>
      <c r="M331" s="1" t="s">
        <v>667</v>
      </c>
      <c r="P331" s="1">
        <f t="shared" si="19"/>
        <v>0</v>
      </c>
      <c r="Q331" s="1">
        <v>0.7</v>
      </c>
      <c r="R331" s="30">
        <v>9.6739999999996704E-2</v>
      </c>
      <c r="S331" s="4">
        <f t="shared" si="16"/>
        <v>0.79673999999999667</v>
      </c>
    </row>
    <row r="332" spans="1:19" ht="15" x14ac:dyDescent="0.2">
      <c r="A332" s="7">
        <f t="shared" si="20"/>
        <v>325</v>
      </c>
      <c r="B332" s="29">
        <f>Perennials!B44</f>
        <v>0</v>
      </c>
      <c r="C332" s="29">
        <f>Perennials!C44</f>
        <v>0</v>
      </c>
      <c r="D332" s="15" t="s">
        <v>41</v>
      </c>
      <c r="E332" s="15" t="s">
        <v>995</v>
      </c>
      <c r="F332" s="16">
        <v>10</v>
      </c>
      <c r="G332" s="16" t="s">
        <v>531</v>
      </c>
      <c r="H332" s="17">
        <v>0</v>
      </c>
      <c r="I332" s="94" t="s">
        <v>988</v>
      </c>
      <c r="J332" s="51" t="s">
        <v>271</v>
      </c>
      <c r="K332" s="146">
        <v>1</v>
      </c>
      <c r="L332" s="145">
        <v>4.0000000000000001E-3</v>
      </c>
      <c r="M332" s="1" t="s">
        <v>612</v>
      </c>
      <c r="N332" s="1" t="s">
        <v>609</v>
      </c>
      <c r="P332" s="1">
        <f t="shared" si="19"/>
        <v>0</v>
      </c>
      <c r="Q332" s="1">
        <v>0.7</v>
      </c>
      <c r="R332" s="30">
        <v>9.6729999999996694E-2</v>
      </c>
      <c r="S332" s="4">
        <f t="shared" ref="S332:S395" si="21">SUM(Q332+R332+P332)</f>
        <v>0.79672999999999661</v>
      </c>
    </row>
    <row r="333" spans="1:19" x14ac:dyDescent="0.2">
      <c r="A333" s="7">
        <f t="shared" si="20"/>
        <v>326</v>
      </c>
      <c r="B333" s="29">
        <f>Perennials!B45</f>
        <v>0</v>
      </c>
      <c r="C333" s="29">
        <f>Perennials!C45</f>
        <v>0</v>
      </c>
      <c r="D333" s="15" t="s">
        <v>1204</v>
      </c>
      <c r="E333" s="15" t="s">
        <v>47</v>
      </c>
      <c r="F333" s="16">
        <v>10</v>
      </c>
      <c r="G333" s="16" t="s">
        <v>531</v>
      </c>
      <c r="H333" s="17">
        <v>0</v>
      </c>
      <c r="I333" s="50"/>
      <c r="J333" s="51" t="s">
        <v>271</v>
      </c>
      <c r="K333" s="146">
        <v>1</v>
      </c>
      <c r="L333" s="145">
        <v>4.0000000000000001E-3</v>
      </c>
      <c r="P333" s="1">
        <f t="shared" si="19"/>
        <v>0</v>
      </c>
      <c r="Q333" s="1">
        <v>0.7</v>
      </c>
      <c r="R333" s="30">
        <v>9.6719999999996698E-2</v>
      </c>
      <c r="S333" s="4">
        <f t="shared" si="21"/>
        <v>0.79671999999999665</v>
      </c>
    </row>
    <row r="334" spans="1:19" x14ac:dyDescent="0.2">
      <c r="A334" s="7">
        <f t="shared" si="20"/>
        <v>327</v>
      </c>
      <c r="B334" s="29">
        <f>Perennials!B46</f>
        <v>0</v>
      </c>
      <c r="C334" s="29">
        <f>Perennials!C46</f>
        <v>0</v>
      </c>
      <c r="D334" s="15" t="s">
        <v>43</v>
      </c>
      <c r="E334" s="15" t="s">
        <v>44</v>
      </c>
      <c r="F334" s="16">
        <v>10</v>
      </c>
      <c r="G334" s="16" t="s">
        <v>531</v>
      </c>
      <c r="H334" s="17">
        <v>0</v>
      </c>
      <c r="I334" s="50"/>
      <c r="J334" s="51" t="s">
        <v>271</v>
      </c>
      <c r="K334" s="146">
        <v>1</v>
      </c>
      <c r="L334" s="145">
        <v>4.0000000000000001E-3</v>
      </c>
      <c r="M334" s="1" t="s">
        <v>588</v>
      </c>
      <c r="N334" s="1" t="s">
        <v>609</v>
      </c>
      <c r="P334" s="1">
        <f t="shared" si="19"/>
        <v>0</v>
      </c>
      <c r="Q334" s="1">
        <v>0.7</v>
      </c>
      <c r="R334" s="30">
        <v>9.6709999999996701E-2</v>
      </c>
      <c r="S334" s="4">
        <f t="shared" si="21"/>
        <v>0.7967099999999967</v>
      </c>
    </row>
    <row r="335" spans="1:19" x14ac:dyDescent="0.2">
      <c r="A335" s="7">
        <f t="shared" si="20"/>
        <v>328</v>
      </c>
      <c r="B335" s="29">
        <f>Perennials!B47</f>
        <v>0</v>
      </c>
      <c r="C335" s="29">
        <f>Perennials!C47</f>
        <v>0</v>
      </c>
      <c r="D335" s="15" t="s">
        <v>45</v>
      </c>
      <c r="E335" s="15" t="s">
        <v>46</v>
      </c>
      <c r="F335" s="16">
        <v>10</v>
      </c>
      <c r="G335" s="16" t="s">
        <v>531</v>
      </c>
      <c r="H335" s="17">
        <v>0</v>
      </c>
      <c r="I335" s="50"/>
      <c r="J335" s="51" t="s">
        <v>271</v>
      </c>
      <c r="K335" s="146">
        <v>1</v>
      </c>
      <c r="L335" s="145">
        <v>4.0000000000000001E-3</v>
      </c>
      <c r="M335" s="1" t="s">
        <v>589</v>
      </c>
      <c r="N335" s="1" t="s">
        <v>589</v>
      </c>
      <c r="P335" s="1">
        <f t="shared" si="19"/>
        <v>0</v>
      </c>
      <c r="Q335" s="1">
        <v>0.7</v>
      </c>
      <c r="R335" s="30">
        <v>9.6699999999996705E-2</v>
      </c>
      <c r="S335" s="4">
        <f t="shared" si="21"/>
        <v>0.79669999999999663</v>
      </c>
    </row>
    <row r="336" spans="1:19" x14ac:dyDescent="0.2">
      <c r="A336" s="7">
        <f t="shared" si="20"/>
        <v>329</v>
      </c>
      <c r="B336" s="29">
        <f>Perennials!B48</f>
        <v>0</v>
      </c>
      <c r="C336" s="29">
        <f>Perennials!C48</f>
        <v>0</v>
      </c>
      <c r="D336" s="15" t="s">
        <v>48</v>
      </c>
      <c r="E336" s="15" t="s">
        <v>49</v>
      </c>
      <c r="F336" s="16">
        <v>10</v>
      </c>
      <c r="G336" s="16" t="s">
        <v>531</v>
      </c>
      <c r="H336" s="17">
        <v>0</v>
      </c>
      <c r="I336" s="50"/>
      <c r="J336" s="51" t="s">
        <v>271</v>
      </c>
      <c r="K336" s="146">
        <v>1</v>
      </c>
      <c r="L336" s="145">
        <v>4.0000000000000001E-3</v>
      </c>
      <c r="P336" s="1">
        <f t="shared" si="19"/>
        <v>0</v>
      </c>
      <c r="Q336" s="1">
        <v>0.7</v>
      </c>
      <c r="R336" s="30">
        <v>9.6689999999996695E-2</v>
      </c>
      <c r="S336" s="4">
        <f t="shared" si="21"/>
        <v>0.79668999999999668</v>
      </c>
    </row>
    <row r="337" spans="1:19" x14ac:dyDescent="0.2">
      <c r="A337" s="7">
        <f t="shared" si="20"/>
        <v>330</v>
      </c>
      <c r="B337" s="29">
        <f>Perennials!B49</f>
        <v>0</v>
      </c>
      <c r="C337" s="29">
        <f>Perennials!C49</f>
        <v>0</v>
      </c>
      <c r="D337" s="15" t="s">
        <v>50</v>
      </c>
      <c r="E337" s="15" t="s">
        <v>51</v>
      </c>
      <c r="F337" s="16">
        <v>10</v>
      </c>
      <c r="G337" s="16" t="s">
        <v>531</v>
      </c>
      <c r="H337" s="17">
        <v>0</v>
      </c>
      <c r="I337" s="50"/>
      <c r="J337" s="51" t="s">
        <v>271</v>
      </c>
      <c r="K337" s="146">
        <v>1</v>
      </c>
      <c r="L337" s="145">
        <v>4.0000000000000001E-3</v>
      </c>
      <c r="P337" s="1">
        <f t="shared" si="19"/>
        <v>0</v>
      </c>
      <c r="Q337" s="1">
        <v>0.7</v>
      </c>
      <c r="R337" s="30">
        <v>9.6679999999996699E-2</v>
      </c>
      <c r="S337" s="4">
        <f t="shared" si="21"/>
        <v>0.79667999999999661</v>
      </c>
    </row>
    <row r="338" spans="1:19" x14ac:dyDescent="0.2">
      <c r="A338" s="7">
        <f t="shared" si="20"/>
        <v>331</v>
      </c>
      <c r="B338" s="29">
        <f>Perennials!B50</f>
        <v>0</v>
      </c>
      <c r="C338" s="29">
        <f>Perennials!C50</f>
        <v>0</v>
      </c>
      <c r="D338" s="18" t="s">
        <v>466</v>
      </c>
      <c r="E338" s="18" t="s">
        <v>467</v>
      </c>
      <c r="F338" s="16">
        <v>3</v>
      </c>
      <c r="G338" s="16" t="s">
        <v>531</v>
      </c>
      <c r="H338" s="17">
        <v>0</v>
      </c>
      <c r="I338" s="54"/>
      <c r="J338" s="51" t="s">
        <v>271</v>
      </c>
      <c r="K338" s="146">
        <v>1</v>
      </c>
      <c r="L338" s="145">
        <v>4.0000000000000001E-3</v>
      </c>
      <c r="P338" s="1">
        <f t="shared" si="19"/>
        <v>0</v>
      </c>
      <c r="Q338" s="1">
        <v>0.7</v>
      </c>
      <c r="R338" s="30">
        <v>9.6669999999996703E-2</v>
      </c>
      <c r="S338" s="4">
        <f t="shared" si="21"/>
        <v>0.79666999999999666</v>
      </c>
    </row>
    <row r="339" spans="1:19" x14ac:dyDescent="0.2">
      <c r="A339" s="7">
        <f t="shared" si="20"/>
        <v>332</v>
      </c>
      <c r="B339" s="29">
        <f>Perennials!B51</f>
        <v>0</v>
      </c>
      <c r="C339" s="29">
        <f>Perennials!C51</f>
        <v>0</v>
      </c>
      <c r="D339" s="15" t="s">
        <v>1207</v>
      </c>
      <c r="E339" s="15" t="s">
        <v>53</v>
      </c>
      <c r="F339" s="16">
        <v>10</v>
      </c>
      <c r="G339" s="16" t="s">
        <v>531</v>
      </c>
      <c r="H339" s="17">
        <v>0</v>
      </c>
      <c r="I339" s="50"/>
      <c r="J339" s="51" t="s">
        <v>271</v>
      </c>
      <c r="K339" s="146">
        <v>1</v>
      </c>
      <c r="L339" s="145">
        <v>4.0000000000000001E-3</v>
      </c>
      <c r="P339" s="1">
        <f t="shared" si="19"/>
        <v>0</v>
      </c>
      <c r="Q339" s="1">
        <v>0.7</v>
      </c>
      <c r="R339" s="30">
        <v>9.6659999999996707E-2</v>
      </c>
      <c r="S339" s="4">
        <f t="shared" si="21"/>
        <v>0.7966599999999967</v>
      </c>
    </row>
    <row r="340" spans="1:19" x14ac:dyDescent="0.2">
      <c r="A340" s="7">
        <f t="shared" si="20"/>
        <v>333</v>
      </c>
      <c r="B340" s="29">
        <f>Perennials!B52</f>
        <v>0</v>
      </c>
      <c r="C340" s="29">
        <f>Perennials!C52</f>
        <v>0</v>
      </c>
      <c r="D340" s="15" t="s">
        <v>54</v>
      </c>
      <c r="E340" s="15" t="s">
        <v>585</v>
      </c>
      <c r="F340" s="16">
        <v>10</v>
      </c>
      <c r="G340" s="16" t="s">
        <v>531</v>
      </c>
      <c r="H340" s="17">
        <v>0</v>
      </c>
      <c r="I340" s="50"/>
      <c r="J340" s="51" t="s">
        <v>271</v>
      </c>
      <c r="K340" s="146">
        <v>1</v>
      </c>
      <c r="L340" s="145">
        <v>4.0000000000000001E-3</v>
      </c>
      <c r="P340" s="1">
        <f t="shared" si="19"/>
        <v>0</v>
      </c>
      <c r="Q340" s="1">
        <v>0.7</v>
      </c>
      <c r="R340" s="30">
        <v>9.6649999999996697E-2</v>
      </c>
      <c r="S340" s="4">
        <f t="shared" si="21"/>
        <v>0.79664999999999664</v>
      </c>
    </row>
    <row r="341" spans="1:19" x14ac:dyDescent="0.2">
      <c r="A341" s="7">
        <f t="shared" si="20"/>
        <v>334</v>
      </c>
      <c r="B341" s="29">
        <f>Perennials!B53</f>
        <v>0</v>
      </c>
      <c r="C341" s="29">
        <f>Perennials!C53</f>
        <v>0</v>
      </c>
      <c r="D341" s="15" t="s">
        <v>55</v>
      </c>
      <c r="E341" s="15" t="s">
        <v>1208</v>
      </c>
      <c r="F341" s="16">
        <v>10</v>
      </c>
      <c r="G341" s="16" t="s">
        <v>562</v>
      </c>
      <c r="H341" s="17">
        <v>0</v>
      </c>
      <c r="I341" s="50" t="s">
        <v>1209</v>
      </c>
      <c r="J341" s="51" t="s">
        <v>271</v>
      </c>
      <c r="K341" s="146">
        <v>1</v>
      </c>
      <c r="L341" s="145">
        <v>4.0000000000000001E-3</v>
      </c>
      <c r="P341" s="1">
        <f t="shared" si="19"/>
        <v>0</v>
      </c>
      <c r="Q341" s="1">
        <v>0.7</v>
      </c>
      <c r="R341" s="30">
        <v>9.6639999999996604E-2</v>
      </c>
      <c r="S341" s="4">
        <f t="shared" si="21"/>
        <v>0.79663999999999657</v>
      </c>
    </row>
    <row r="342" spans="1:19" ht="15" x14ac:dyDescent="0.2">
      <c r="A342" s="7">
        <f t="shared" si="20"/>
        <v>335</v>
      </c>
      <c r="B342" s="29">
        <f>Perennials!B54</f>
        <v>0</v>
      </c>
      <c r="C342" s="29">
        <f>Perennials!C54</f>
        <v>0</v>
      </c>
      <c r="D342" s="15" t="s">
        <v>56</v>
      </c>
      <c r="E342" s="15" t="s">
        <v>57</v>
      </c>
      <c r="F342" s="16">
        <v>5</v>
      </c>
      <c r="G342" s="16" t="s">
        <v>563</v>
      </c>
      <c r="H342" s="17">
        <v>0</v>
      </c>
      <c r="I342" s="94" t="s">
        <v>988</v>
      </c>
      <c r="J342" s="51" t="s">
        <v>271</v>
      </c>
      <c r="K342" s="146">
        <v>0.5</v>
      </c>
      <c r="L342" s="145">
        <v>2E-3</v>
      </c>
      <c r="P342" s="1">
        <f t="shared" si="19"/>
        <v>0</v>
      </c>
      <c r="Q342" s="1">
        <v>0.7</v>
      </c>
      <c r="R342" s="30">
        <v>9.6629999999996594E-2</v>
      </c>
      <c r="S342" s="4">
        <f t="shared" si="21"/>
        <v>0.79662999999999651</v>
      </c>
    </row>
    <row r="343" spans="1:19" x14ac:dyDescent="0.2">
      <c r="A343" s="7">
        <f t="shared" si="20"/>
        <v>336</v>
      </c>
      <c r="B343" s="29">
        <f>Perennials!B55</f>
        <v>0</v>
      </c>
      <c r="C343" s="29">
        <f>Perennials!C55</f>
        <v>0</v>
      </c>
      <c r="D343" s="15" t="s">
        <v>58</v>
      </c>
      <c r="E343" s="15" t="s">
        <v>1210</v>
      </c>
      <c r="F343" s="16">
        <v>5</v>
      </c>
      <c r="G343" s="16" t="s">
        <v>562</v>
      </c>
      <c r="H343" s="17">
        <v>0</v>
      </c>
      <c r="I343" s="50"/>
      <c r="J343" s="51" t="s">
        <v>271</v>
      </c>
      <c r="K343" s="146">
        <v>1</v>
      </c>
      <c r="L343" s="145">
        <v>4.0000000000000001E-3</v>
      </c>
      <c r="M343" s="1" t="s">
        <v>612</v>
      </c>
      <c r="N343" s="1" t="s">
        <v>609</v>
      </c>
      <c r="P343" s="1">
        <f t="shared" si="19"/>
        <v>0</v>
      </c>
      <c r="Q343" s="1">
        <v>0.7</v>
      </c>
      <c r="R343" s="30">
        <v>9.6619999999996597E-2</v>
      </c>
      <c r="S343" s="4">
        <f t="shared" si="21"/>
        <v>0.79661999999999655</v>
      </c>
    </row>
    <row r="344" spans="1:19" x14ac:dyDescent="0.2">
      <c r="A344" s="7">
        <f t="shared" si="20"/>
        <v>337</v>
      </c>
      <c r="B344" s="29">
        <f>Perennials!B56</f>
        <v>0</v>
      </c>
      <c r="C344" s="29">
        <f>Perennials!C56</f>
        <v>0</v>
      </c>
      <c r="D344" s="15" t="s">
        <v>59</v>
      </c>
      <c r="E344" s="15" t="s">
        <v>60</v>
      </c>
      <c r="F344" s="16">
        <v>10</v>
      </c>
      <c r="G344" s="16" t="s">
        <v>563</v>
      </c>
      <c r="H344" s="17">
        <v>0</v>
      </c>
      <c r="I344" s="50"/>
      <c r="J344" s="51" t="s">
        <v>271</v>
      </c>
      <c r="K344" s="146">
        <v>0.5</v>
      </c>
      <c r="L344" s="145">
        <v>2E-3</v>
      </c>
      <c r="P344" s="1">
        <f t="shared" si="19"/>
        <v>0</v>
      </c>
      <c r="Q344" s="1">
        <v>0.7</v>
      </c>
      <c r="R344" s="30">
        <v>9.6609999999996601E-2</v>
      </c>
      <c r="S344" s="4">
        <f t="shared" si="21"/>
        <v>0.7966099999999966</v>
      </c>
    </row>
    <row r="345" spans="1:19" ht="15" x14ac:dyDescent="0.2">
      <c r="A345" s="7">
        <f t="shared" si="20"/>
        <v>338</v>
      </c>
      <c r="B345" s="29">
        <f>Perennials!B57</f>
        <v>0</v>
      </c>
      <c r="C345" s="29">
        <f>Perennials!C57</f>
        <v>0</v>
      </c>
      <c r="D345" s="15" t="s">
        <v>61</v>
      </c>
      <c r="E345" s="15" t="s">
        <v>62</v>
      </c>
      <c r="F345" s="16">
        <v>10</v>
      </c>
      <c r="G345" s="16" t="s">
        <v>563</v>
      </c>
      <c r="H345" s="17">
        <v>0</v>
      </c>
      <c r="I345" s="94" t="s">
        <v>1025</v>
      </c>
      <c r="J345" s="51" t="s">
        <v>271</v>
      </c>
      <c r="K345" s="146">
        <v>0.5</v>
      </c>
      <c r="L345" s="145">
        <v>2E-3</v>
      </c>
      <c r="M345" s="1" t="s">
        <v>588</v>
      </c>
      <c r="N345" s="1" t="s">
        <v>589</v>
      </c>
      <c r="P345" s="1">
        <f t="shared" si="19"/>
        <v>0</v>
      </c>
      <c r="Q345" s="1">
        <v>0.7</v>
      </c>
      <c r="R345" s="30">
        <v>9.6599999999996605E-2</v>
      </c>
      <c r="S345" s="4">
        <f t="shared" si="21"/>
        <v>0.79659999999999653</v>
      </c>
    </row>
    <row r="346" spans="1:19" ht="15" x14ac:dyDescent="0.2">
      <c r="A346" s="7">
        <f t="shared" si="20"/>
        <v>339</v>
      </c>
      <c r="B346" s="29">
        <f>Perennials!B58</f>
        <v>0</v>
      </c>
      <c r="C346" s="29">
        <f>Perennials!C58</f>
        <v>0</v>
      </c>
      <c r="D346" s="15" t="s">
        <v>944</v>
      </c>
      <c r="E346" s="15" t="s">
        <v>945</v>
      </c>
      <c r="F346" s="16">
        <v>10</v>
      </c>
      <c r="G346" s="16" t="s">
        <v>563</v>
      </c>
      <c r="H346" s="17">
        <v>0</v>
      </c>
      <c r="I346" s="94" t="s">
        <v>946</v>
      </c>
      <c r="J346" s="51" t="s">
        <v>271</v>
      </c>
      <c r="K346" s="146">
        <v>0.5</v>
      </c>
      <c r="L346" s="145">
        <v>2E-3</v>
      </c>
      <c r="P346" s="1">
        <f t="shared" si="19"/>
        <v>0</v>
      </c>
      <c r="Q346" s="1">
        <v>0.7</v>
      </c>
      <c r="R346" s="30">
        <v>9.6589999999996595E-2</v>
      </c>
      <c r="S346" s="4">
        <f t="shared" si="21"/>
        <v>0.79658999999999658</v>
      </c>
    </row>
    <row r="347" spans="1:19" x14ac:dyDescent="0.2">
      <c r="A347" s="7">
        <f t="shared" si="20"/>
        <v>340</v>
      </c>
      <c r="B347" s="29">
        <f>Perennials!B59</f>
        <v>0</v>
      </c>
      <c r="C347" s="29">
        <f>Perennials!C59</f>
        <v>0</v>
      </c>
      <c r="D347" s="15" t="s">
        <v>64</v>
      </c>
      <c r="E347" s="15" t="s">
        <v>65</v>
      </c>
      <c r="F347" s="16">
        <v>10</v>
      </c>
      <c r="G347" s="16" t="s">
        <v>531</v>
      </c>
      <c r="H347" s="17">
        <v>0</v>
      </c>
      <c r="I347" s="50"/>
      <c r="J347" s="51" t="s">
        <v>271</v>
      </c>
      <c r="K347" s="146">
        <v>1</v>
      </c>
      <c r="L347" s="145">
        <v>4.0000000000000001E-3</v>
      </c>
      <c r="M347" s="1" t="s">
        <v>612</v>
      </c>
      <c r="N347" s="1" t="s">
        <v>589</v>
      </c>
      <c r="P347" s="1">
        <f t="shared" si="19"/>
        <v>0</v>
      </c>
      <c r="Q347" s="1">
        <v>0.7</v>
      </c>
      <c r="R347" s="30">
        <v>9.6579999999996599E-2</v>
      </c>
      <c r="S347" s="4">
        <f t="shared" si="21"/>
        <v>0.79657999999999651</v>
      </c>
    </row>
    <row r="348" spans="1:19" x14ac:dyDescent="0.2">
      <c r="A348" s="7">
        <f t="shared" si="20"/>
        <v>341</v>
      </c>
      <c r="B348" s="29">
        <f>Perennials!B60</f>
        <v>0</v>
      </c>
      <c r="C348" s="29">
        <f>Perennials!C60</f>
        <v>0</v>
      </c>
      <c r="D348" s="15" t="s">
        <v>1315</v>
      </c>
      <c r="E348" s="15" t="s">
        <v>66</v>
      </c>
      <c r="F348" s="16">
        <v>5</v>
      </c>
      <c r="G348" s="16" t="s">
        <v>562</v>
      </c>
      <c r="H348" s="17">
        <v>0</v>
      </c>
      <c r="I348" s="50"/>
      <c r="J348" s="51" t="s">
        <v>271</v>
      </c>
      <c r="K348" s="146">
        <v>1</v>
      </c>
      <c r="L348" s="145">
        <v>4.0000000000000001E-3</v>
      </c>
      <c r="P348" s="1">
        <f t="shared" si="19"/>
        <v>0</v>
      </c>
      <c r="Q348" s="1">
        <v>0.7</v>
      </c>
      <c r="R348" s="30">
        <v>9.6569999999996603E-2</v>
      </c>
      <c r="S348" s="4">
        <f t="shared" si="21"/>
        <v>0.79656999999999656</v>
      </c>
    </row>
    <row r="349" spans="1:19" x14ac:dyDescent="0.2">
      <c r="A349" s="7">
        <f t="shared" si="20"/>
        <v>342</v>
      </c>
      <c r="B349" s="29">
        <f>Perennials!B61</f>
        <v>0</v>
      </c>
      <c r="C349" s="29">
        <f>Perennials!C61</f>
        <v>0</v>
      </c>
      <c r="D349" s="15" t="s">
        <v>67</v>
      </c>
      <c r="E349" s="15" t="s">
        <v>68</v>
      </c>
      <c r="F349" s="16">
        <v>10</v>
      </c>
      <c r="G349" s="16" t="s">
        <v>531</v>
      </c>
      <c r="H349" s="17">
        <v>0</v>
      </c>
      <c r="I349" s="50"/>
      <c r="J349" s="51" t="s">
        <v>271</v>
      </c>
      <c r="K349" s="146">
        <v>1</v>
      </c>
      <c r="L349" s="145">
        <v>4.0000000000000001E-3</v>
      </c>
      <c r="M349" s="1" t="s">
        <v>612</v>
      </c>
      <c r="N349" s="1" t="s">
        <v>612</v>
      </c>
      <c r="P349" s="1">
        <f t="shared" si="19"/>
        <v>0</v>
      </c>
      <c r="Q349" s="1">
        <v>0.7</v>
      </c>
      <c r="R349" s="30">
        <v>9.6559999999996607E-2</v>
      </c>
      <c r="S349" s="4">
        <f t="shared" si="21"/>
        <v>0.7965599999999966</v>
      </c>
    </row>
    <row r="350" spans="1:19" x14ac:dyDescent="0.2">
      <c r="A350" s="7">
        <f t="shared" si="20"/>
        <v>343</v>
      </c>
      <c r="B350" s="29">
        <f>Perennials!B62</f>
        <v>0</v>
      </c>
      <c r="C350" s="29">
        <f>Perennials!C62</f>
        <v>0</v>
      </c>
      <c r="D350" s="15" t="s">
        <v>69</v>
      </c>
      <c r="E350" s="15" t="s">
        <v>70</v>
      </c>
      <c r="F350" s="16">
        <v>5</v>
      </c>
      <c r="G350" s="16" t="s">
        <v>63</v>
      </c>
      <c r="H350" s="17">
        <v>0</v>
      </c>
      <c r="I350" s="50"/>
      <c r="J350" s="51" t="s">
        <v>271</v>
      </c>
      <c r="K350" s="146">
        <v>1</v>
      </c>
      <c r="L350" s="145">
        <v>4.0000000000000001E-3</v>
      </c>
      <c r="M350" s="1" t="s">
        <v>71</v>
      </c>
      <c r="P350" s="1">
        <f t="shared" si="19"/>
        <v>0</v>
      </c>
      <c r="Q350" s="1">
        <v>0.7</v>
      </c>
      <c r="R350" s="30">
        <v>9.6549999999996597E-2</v>
      </c>
      <c r="S350" s="4">
        <f t="shared" si="21"/>
        <v>0.79654999999999654</v>
      </c>
    </row>
    <row r="351" spans="1:19" x14ac:dyDescent="0.2">
      <c r="A351" s="7">
        <f t="shared" si="20"/>
        <v>344</v>
      </c>
      <c r="B351" s="29">
        <f>Perennials!B63</f>
        <v>0</v>
      </c>
      <c r="C351" s="29">
        <f>Perennials!C63</f>
        <v>0</v>
      </c>
      <c r="D351" s="15" t="s">
        <v>72</v>
      </c>
      <c r="E351" s="15" t="s">
        <v>73</v>
      </c>
      <c r="F351" s="16">
        <v>10</v>
      </c>
      <c r="G351" s="16" t="s">
        <v>531</v>
      </c>
      <c r="H351" s="17">
        <v>0</v>
      </c>
      <c r="I351" s="50"/>
      <c r="J351" s="51" t="s">
        <v>271</v>
      </c>
      <c r="K351" s="146">
        <v>1</v>
      </c>
      <c r="L351" s="145">
        <v>4.0000000000000001E-3</v>
      </c>
      <c r="M351" s="1" t="s">
        <v>609</v>
      </c>
      <c r="N351" s="1" t="s">
        <v>609</v>
      </c>
      <c r="P351" s="1">
        <f t="shared" si="19"/>
        <v>0</v>
      </c>
      <c r="Q351" s="1">
        <v>0.7</v>
      </c>
      <c r="R351" s="30">
        <v>9.6539999999996504E-2</v>
      </c>
      <c r="S351" s="4">
        <f t="shared" si="21"/>
        <v>0.79653999999999647</v>
      </c>
    </row>
    <row r="352" spans="1:19" x14ac:dyDescent="0.2">
      <c r="A352" s="7">
        <f t="shared" si="20"/>
        <v>345</v>
      </c>
      <c r="B352" s="29">
        <f>Perennials!B64</f>
        <v>0</v>
      </c>
      <c r="C352" s="29">
        <f>Perennials!C64</f>
        <v>0</v>
      </c>
      <c r="D352" s="15" t="s">
        <v>74</v>
      </c>
      <c r="E352" s="15" t="s">
        <v>75</v>
      </c>
      <c r="F352" s="16">
        <v>10</v>
      </c>
      <c r="G352" s="16" t="s">
        <v>531</v>
      </c>
      <c r="H352" s="17">
        <v>0</v>
      </c>
      <c r="I352" s="50"/>
      <c r="J352" s="51" t="s">
        <v>271</v>
      </c>
      <c r="K352" s="146">
        <v>1</v>
      </c>
      <c r="L352" s="145">
        <v>4.0000000000000001E-3</v>
      </c>
      <c r="M352" s="1" t="s">
        <v>609</v>
      </c>
      <c r="N352" s="1" t="s">
        <v>609</v>
      </c>
      <c r="P352" s="1">
        <f t="shared" si="19"/>
        <v>0</v>
      </c>
      <c r="Q352" s="1">
        <v>0.7</v>
      </c>
      <c r="R352" s="30">
        <v>9.6529999999996494E-2</v>
      </c>
      <c r="S352" s="4">
        <f t="shared" si="21"/>
        <v>0.79652999999999641</v>
      </c>
    </row>
    <row r="353" spans="1:19" x14ac:dyDescent="0.2">
      <c r="A353" s="7">
        <f t="shared" si="20"/>
        <v>346</v>
      </c>
      <c r="B353" s="29">
        <f>Perennials!B65</f>
        <v>0</v>
      </c>
      <c r="C353" s="29">
        <f>Perennials!C65</f>
        <v>0</v>
      </c>
      <c r="D353" s="15" t="s">
        <v>76</v>
      </c>
      <c r="E353" s="15" t="s">
        <v>77</v>
      </c>
      <c r="F353" s="16">
        <v>10</v>
      </c>
      <c r="G353" s="16" t="s">
        <v>563</v>
      </c>
      <c r="H353" s="17">
        <v>0</v>
      </c>
      <c r="I353" s="50"/>
      <c r="J353" s="51" t="s">
        <v>271</v>
      </c>
      <c r="K353" s="146">
        <v>1</v>
      </c>
      <c r="L353" s="145">
        <v>4.0000000000000001E-3</v>
      </c>
      <c r="P353" s="1">
        <f t="shared" si="19"/>
        <v>0</v>
      </c>
      <c r="Q353" s="1">
        <v>0.7</v>
      </c>
      <c r="R353" s="30">
        <v>9.6519999999996497E-2</v>
      </c>
      <c r="S353" s="4">
        <f t="shared" si="21"/>
        <v>0.79651999999999645</v>
      </c>
    </row>
    <row r="354" spans="1:19" x14ac:dyDescent="0.2">
      <c r="A354" s="7">
        <f t="shared" si="20"/>
        <v>347</v>
      </c>
      <c r="B354" s="29">
        <f>Perennials!B66</f>
        <v>0</v>
      </c>
      <c r="C354" s="29">
        <f>Perennials!C66</f>
        <v>0</v>
      </c>
      <c r="D354" s="15" t="s">
        <v>78</v>
      </c>
      <c r="E354" s="15" t="s">
        <v>79</v>
      </c>
      <c r="F354" s="16">
        <v>5</v>
      </c>
      <c r="G354" s="16" t="s">
        <v>563</v>
      </c>
      <c r="H354" s="17">
        <v>0</v>
      </c>
      <c r="I354" s="50"/>
      <c r="J354" s="51" t="s">
        <v>271</v>
      </c>
      <c r="K354" s="146">
        <v>1</v>
      </c>
      <c r="L354" s="145">
        <v>4.0000000000000001E-3</v>
      </c>
      <c r="M354" s="1" t="s">
        <v>588</v>
      </c>
      <c r="N354" s="1" t="s">
        <v>612</v>
      </c>
      <c r="P354" s="1">
        <f t="shared" si="19"/>
        <v>0</v>
      </c>
      <c r="Q354" s="1">
        <v>0.7</v>
      </c>
      <c r="R354" s="30">
        <v>9.6509999999996501E-2</v>
      </c>
      <c r="S354" s="4">
        <f t="shared" si="21"/>
        <v>0.7965099999999965</v>
      </c>
    </row>
    <row r="355" spans="1:19" x14ac:dyDescent="0.2">
      <c r="A355" s="7">
        <f t="shared" si="20"/>
        <v>348</v>
      </c>
      <c r="B355" s="29">
        <f>Perennials!B67</f>
        <v>0</v>
      </c>
      <c r="C355" s="29">
        <f>Perennials!C67</f>
        <v>0</v>
      </c>
      <c r="D355" s="15" t="s">
        <v>80</v>
      </c>
      <c r="E355" s="15" t="s">
        <v>81</v>
      </c>
      <c r="F355" s="16">
        <v>10</v>
      </c>
      <c r="G355" s="16" t="s">
        <v>531</v>
      </c>
      <c r="H355" s="17">
        <v>0</v>
      </c>
      <c r="I355" s="50"/>
      <c r="J355" s="51" t="s">
        <v>271</v>
      </c>
      <c r="K355" s="146">
        <v>1</v>
      </c>
      <c r="L355" s="145">
        <v>4.0000000000000001E-3</v>
      </c>
      <c r="M355" s="1" t="s">
        <v>588</v>
      </c>
      <c r="N355" s="1" t="s">
        <v>609</v>
      </c>
      <c r="P355" s="1">
        <f t="shared" si="19"/>
        <v>0</v>
      </c>
      <c r="Q355" s="1">
        <v>0.7</v>
      </c>
      <c r="R355" s="30">
        <v>9.6499999999996505E-2</v>
      </c>
      <c r="S355" s="4">
        <f t="shared" si="21"/>
        <v>0.79649999999999643</v>
      </c>
    </row>
    <row r="356" spans="1:19" x14ac:dyDescent="0.2">
      <c r="A356" s="7">
        <f t="shared" si="20"/>
        <v>349</v>
      </c>
      <c r="B356" s="29">
        <f>Perennials!B68</f>
        <v>0</v>
      </c>
      <c r="C356" s="29">
        <f>Perennials!C68</f>
        <v>0</v>
      </c>
      <c r="D356" s="15" t="s">
        <v>82</v>
      </c>
      <c r="E356" s="15" t="s">
        <v>83</v>
      </c>
      <c r="F356" s="16">
        <v>10</v>
      </c>
      <c r="G356" s="16" t="s">
        <v>562</v>
      </c>
      <c r="H356" s="17">
        <v>0</v>
      </c>
      <c r="I356" s="50"/>
      <c r="J356" s="51" t="s">
        <v>271</v>
      </c>
      <c r="K356" s="146">
        <v>1</v>
      </c>
      <c r="L356" s="145">
        <v>4.0000000000000001E-3</v>
      </c>
      <c r="P356" s="1">
        <f t="shared" ref="P356:P419" si="22">IF(C356=0,0,1)</f>
        <v>0</v>
      </c>
      <c r="Q356" s="1">
        <v>0.7</v>
      </c>
      <c r="R356" s="30">
        <v>9.6489999999996495E-2</v>
      </c>
      <c r="S356" s="4">
        <f t="shared" si="21"/>
        <v>0.79648999999999648</v>
      </c>
    </row>
    <row r="357" spans="1:19" x14ac:dyDescent="0.2">
      <c r="A357" s="7">
        <f t="shared" ref="A357:A420" si="23">RANK(S357,S$5:S$631,0)</f>
        <v>350</v>
      </c>
      <c r="B357" s="29">
        <f>Perennials!B69</f>
        <v>0</v>
      </c>
      <c r="C357" s="29">
        <f>Perennials!C69</f>
        <v>0</v>
      </c>
      <c r="D357" s="15" t="s">
        <v>962</v>
      </c>
      <c r="E357" s="15" t="s">
        <v>963</v>
      </c>
      <c r="F357" s="16">
        <v>7</v>
      </c>
      <c r="G357" s="16" t="s">
        <v>562</v>
      </c>
      <c r="H357" s="17">
        <v>0</v>
      </c>
      <c r="I357" s="50"/>
      <c r="J357" s="51" t="s">
        <v>271</v>
      </c>
      <c r="K357" s="146">
        <v>1</v>
      </c>
      <c r="L357" s="145">
        <v>4.0000000000000001E-3</v>
      </c>
      <c r="M357" s="1" t="s">
        <v>84</v>
      </c>
      <c r="P357" s="1">
        <f t="shared" si="22"/>
        <v>0</v>
      </c>
      <c r="Q357" s="1">
        <v>0.7</v>
      </c>
      <c r="R357" s="30">
        <v>9.6479999999996499E-2</v>
      </c>
      <c r="S357" s="4">
        <f t="shared" si="21"/>
        <v>0.79647999999999641</v>
      </c>
    </row>
    <row r="358" spans="1:19" x14ac:dyDescent="0.2">
      <c r="A358" s="7">
        <f t="shared" si="23"/>
        <v>351</v>
      </c>
      <c r="B358" s="29">
        <f>Perennials!B70</f>
        <v>0</v>
      </c>
      <c r="C358" s="29">
        <f>Perennials!C70</f>
        <v>0</v>
      </c>
      <c r="D358" s="15" t="s">
        <v>89</v>
      </c>
      <c r="E358" s="15" t="s">
        <v>90</v>
      </c>
      <c r="F358" s="16">
        <v>10</v>
      </c>
      <c r="G358" s="16" t="s">
        <v>531</v>
      </c>
      <c r="H358" s="17">
        <v>0</v>
      </c>
      <c r="I358" s="50"/>
      <c r="J358" s="51" t="s">
        <v>271</v>
      </c>
      <c r="K358" s="146">
        <v>1</v>
      </c>
      <c r="L358" s="145">
        <v>4.0000000000000001E-3</v>
      </c>
      <c r="M358" s="1" t="s">
        <v>612</v>
      </c>
      <c r="N358" s="1" t="s">
        <v>612</v>
      </c>
      <c r="P358" s="1">
        <f t="shared" si="22"/>
        <v>0</v>
      </c>
      <c r="Q358" s="1">
        <v>0.7</v>
      </c>
      <c r="R358" s="30">
        <v>9.6469999999996503E-2</v>
      </c>
      <c r="S358" s="4">
        <f t="shared" si="21"/>
        <v>0.79646999999999646</v>
      </c>
    </row>
    <row r="359" spans="1:19" x14ac:dyDescent="0.2">
      <c r="A359" s="7">
        <f t="shared" si="23"/>
        <v>352</v>
      </c>
      <c r="B359" s="29">
        <f>Perennials!B71</f>
        <v>0</v>
      </c>
      <c r="C359" s="29">
        <f>Perennials!C71</f>
        <v>0</v>
      </c>
      <c r="D359" s="15" t="s">
        <v>91</v>
      </c>
      <c r="E359" s="15" t="s">
        <v>1350</v>
      </c>
      <c r="F359" s="16">
        <v>10</v>
      </c>
      <c r="G359" s="16" t="s">
        <v>564</v>
      </c>
      <c r="H359" s="17">
        <v>0</v>
      </c>
      <c r="I359" s="50"/>
      <c r="J359" s="51" t="s">
        <v>271</v>
      </c>
      <c r="K359" s="146">
        <v>1</v>
      </c>
      <c r="L359" s="145">
        <v>4.0000000000000001E-3</v>
      </c>
      <c r="M359" s="1" t="s">
        <v>92</v>
      </c>
      <c r="P359" s="1">
        <f t="shared" si="22"/>
        <v>0</v>
      </c>
      <c r="Q359" s="1">
        <v>0.7</v>
      </c>
      <c r="R359" s="30">
        <v>9.6459999999996507E-2</v>
      </c>
      <c r="S359" s="4">
        <f t="shared" si="21"/>
        <v>0.7964599999999965</v>
      </c>
    </row>
    <row r="360" spans="1:19" x14ac:dyDescent="0.2">
      <c r="A360" s="7">
        <f t="shared" si="23"/>
        <v>353</v>
      </c>
      <c r="B360" s="29">
        <f>Perennials!B72</f>
        <v>0</v>
      </c>
      <c r="C360" s="29">
        <f>Perennials!C72</f>
        <v>0</v>
      </c>
      <c r="D360" s="15" t="s">
        <v>93</v>
      </c>
      <c r="E360" s="15" t="s">
        <v>94</v>
      </c>
      <c r="F360" s="16">
        <v>10</v>
      </c>
      <c r="G360" s="16" t="s">
        <v>562</v>
      </c>
      <c r="H360" s="17">
        <v>0</v>
      </c>
      <c r="I360" s="50"/>
      <c r="J360" s="51" t="s">
        <v>271</v>
      </c>
      <c r="K360" s="146">
        <v>1</v>
      </c>
      <c r="L360" s="145">
        <v>4.0000000000000001E-3</v>
      </c>
      <c r="P360" s="1">
        <f t="shared" si="22"/>
        <v>0</v>
      </c>
      <c r="Q360" s="1">
        <v>0.7</v>
      </c>
      <c r="R360" s="30">
        <v>9.6449999999996497E-2</v>
      </c>
      <c r="S360" s="4">
        <f t="shared" si="21"/>
        <v>0.79644999999999644</v>
      </c>
    </row>
    <row r="361" spans="1:19" x14ac:dyDescent="0.2">
      <c r="A361" s="7">
        <f t="shared" si="23"/>
        <v>354</v>
      </c>
      <c r="B361" s="29">
        <f>Perennials!B73</f>
        <v>0</v>
      </c>
      <c r="C361" s="29">
        <f>Perennials!C73</f>
        <v>0</v>
      </c>
      <c r="D361" s="15" t="s">
        <v>95</v>
      </c>
      <c r="E361" s="15" t="s">
        <v>1351</v>
      </c>
      <c r="F361" s="16">
        <v>7</v>
      </c>
      <c r="G361" s="16" t="s">
        <v>562</v>
      </c>
      <c r="H361" s="17">
        <v>0</v>
      </c>
      <c r="I361" s="50"/>
      <c r="J361" s="51" t="s">
        <v>271</v>
      </c>
      <c r="K361" s="146">
        <v>1</v>
      </c>
      <c r="L361" s="145">
        <v>4.0000000000000001E-3</v>
      </c>
      <c r="M361" s="1" t="s">
        <v>612</v>
      </c>
      <c r="N361" s="1" t="s">
        <v>612</v>
      </c>
      <c r="P361" s="1">
        <f t="shared" si="22"/>
        <v>0</v>
      </c>
      <c r="Q361" s="1">
        <v>0.7</v>
      </c>
      <c r="R361" s="30">
        <v>9.6439999999996404E-2</v>
      </c>
      <c r="S361" s="4">
        <f t="shared" si="21"/>
        <v>0.79643999999999637</v>
      </c>
    </row>
    <row r="362" spans="1:19" x14ac:dyDescent="0.2">
      <c r="A362" s="7">
        <f t="shared" si="23"/>
        <v>355</v>
      </c>
      <c r="B362" s="29">
        <f>Perennials!B74</f>
        <v>0</v>
      </c>
      <c r="C362" s="29">
        <f>Perennials!C74</f>
        <v>0</v>
      </c>
      <c r="D362" s="15" t="s">
        <v>96</v>
      </c>
      <c r="E362" s="15" t="s">
        <v>97</v>
      </c>
      <c r="F362" s="16">
        <v>10</v>
      </c>
      <c r="G362" s="16" t="s">
        <v>531</v>
      </c>
      <c r="H362" s="17">
        <v>0</v>
      </c>
      <c r="I362" s="50"/>
      <c r="J362" s="51" t="s">
        <v>271</v>
      </c>
      <c r="K362" s="146">
        <v>1</v>
      </c>
      <c r="L362" s="145">
        <v>4.0000000000000001E-3</v>
      </c>
      <c r="P362" s="1">
        <f t="shared" si="22"/>
        <v>0</v>
      </c>
      <c r="Q362" s="1">
        <v>0.7</v>
      </c>
      <c r="R362" s="30">
        <v>9.6429999999996394E-2</v>
      </c>
      <c r="S362" s="4">
        <f t="shared" si="21"/>
        <v>0.79642999999999631</v>
      </c>
    </row>
    <row r="363" spans="1:19" x14ac:dyDescent="0.2">
      <c r="A363" s="7">
        <f t="shared" si="23"/>
        <v>356</v>
      </c>
      <c r="B363" s="29">
        <f>Perennials!B75</f>
        <v>0</v>
      </c>
      <c r="C363" s="29">
        <f>Perennials!C75</f>
        <v>0</v>
      </c>
      <c r="D363" s="15" t="s">
        <v>98</v>
      </c>
      <c r="E363" s="15" t="s">
        <v>99</v>
      </c>
      <c r="F363" s="16">
        <v>5</v>
      </c>
      <c r="G363" s="16" t="s">
        <v>531</v>
      </c>
      <c r="H363" s="17">
        <v>0</v>
      </c>
      <c r="I363" s="50"/>
      <c r="J363" s="51" t="s">
        <v>271</v>
      </c>
      <c r="K363" s="146">
        <v>1</v>
      </c>
      <c r="L363" s="145">
        <v>4.0000000000000001E-3</v>
      </c>
      <c r="M363" s="1" t="s">
        <v>612</v>
      </c>
      <c r="N363" s="1" t="s">
        <v>612</v>
      </c>
      <c r="P363" s="1">
        <f t="shared" si="22"/>
        <v>0</v>
      </c>
      <c r="Q363" s="1">
        <v>0.7</v>
      </c>
      <c r="R363" s="30">
        <v>9.6419999999996397E-2</v>
      </c>
      <c r="S363" s="4">
        <f t="shared" si="21"/>
        <v>0.79641999999999635</v>
      </c>
    </row>
    <row r="364" spans="1:19" ht="15" x14ac:dyDescent="0.2">
      <c r="A364" s="7">
        <f t="shared" si="23"/>
        <v>357</v>
      </c>
      <c r="B364" s="29">
        <f>Perennials!B76</f>
        <v>0</v>
      </c>
      <c r="C364" s="29">
        <f>Perennials!C76</f>
        <v>0</v>
      </c>
      <c r="D364" s="15" t="s">
        <v>931</v>
      </c>
      <c r="E364" s="15" t="s">
        <v>932</v>
      </c>
      <c r="F364" s="16">
        <v>10</v>
      </c>
      <c r="G364" s="16" t="s">
        <v>531</v>
      </c>
      <c r="H364" s="17">
        <v>0</v>
      </c>
      <c r="I364" s="94" t="s">
        <v>919</v>
      </c>
      <c r="J364" s="51" t="s">
        <v>271</v>
      </c>
      <c r="K364" s="146">
        <v>1</v>
      </c>
      <c r="L364" s="145">
        <v>4.0000000000000001E-3</v>
      </c>
      <c r="P364" s="1">
        <f t="shared" si="22"/>
        <v>0</v>
      </c>
      <c r="Q364" s="1">
        <v>0.7</v>
      </c>
      <c r="R364" s="30">
        <v>9.6409999999996401E-2</v>
      </c>
      <c r="S364" s="4">
        <f t="shared" si="21"/>
        <v>0.7964099999999964</v>
      </c>
    </row>
    <row r="365" spans="1:19" x14ac:dyDescent="0.2">
      <c r="A365" s="7">
        <f t="shared" si="23"/>
        <v>358</v>
      </c>
      <c r="B365" s="29">
        <f>Perennials!B77</f>
        <v>0</v>
      </c>
      <c r="C365" s="29">
        <f>Perennials!C77</f>
        <v>0</v>
      </c>
      <c r="D365" s="15" t="s">
        <v>100</v>
      </c>
      <c r="E365" s="15" t="s">
        <v>101</v>
      </c>
      <c r="F365" s="16">
        <v>10</v>
      </c>
      <c r="G365" s="16" t="s">
        <v>531</v>
      </c>
      <c r="H365" s="17">
        <v>0</v>
      </c>
      <c r="I365" s="50"/>
      <c r="J365" s="51" t="s">
        <v>271</v>
      </c>
      <c r="K365" s="146">
        <v>1</v>
      </c>
      <c r="L365" s="145">
        <v>4.0000000000000001E-3</v>
      </c>
      <c r="P365" s="1">
        <f t="shared" si="22"/>
        <v>0</v>
      </c>
      <c r="Q365" s="1">
        <v>0.7</v>
      </c>
      <c r="R365" s="30">
        <v>9.6399999999996405E-2</v>
      </c>
      <c r="S365" s="4">
        <f t="shared" si="21"/>
        <v>0.79639999999999633</v>
      </c>
    </row>
    <row r="366" spans="1:19" x14ac:dyDescent="0.2">
      <c r="A366" s="7">
        <f t="shared" si="23"/>
        <v>359</v>
      </c>
      <c r="B366" s="29">
        <f>Perennials!B78</f>
        <v>0</v>
      </c>
      <c r="C366" s="29">
        <f>Perennials!C78</f>
        <v>0</v>
      </c>
      <c r="D366" s="18" t="s">
        <v>468</v>
      </c>
      <c r="E366" s="18" t="s">
        <v>469</v>
      </c>
      <c r="F366" s="16">
        <v>3</v>
      </c>
      <c r="G366" s="16" t="s">
        <v>563</v>
      </c>
      <c r="H366" s="17">
        <v>0</v>
      </c>
      <c r="I366" s="50"/>
      <c r="J366" s="51" t="s">
        <v>271</v>
      </c>
      <c r="K366" s="146">
        <v>0.5</v>
      </c>
      <c r="L366" s="145">
        <v>2E-3</v>
      </c>
      <c r="P366" s="1">
        <f t="shared" si="22"/>
        <v>0</v>
      </c>
      <c r="Q366" s="1">
        <v>0.7</v>
      </c>
      <c r="R366" s="30">
        <v>9.6389999999996395E-2</v>
      </c>
      <c r="S366" s="4">
        <f t="shared" si="21"/>
        <v>0.79638999999999638</v>
      </c>
    </row>
    <row r="367" spans="1:19" x14ac:dyDescent="0.2">
      <c r="A367" s="7">
        <f t="shared" si="23"/>
        <v>360</v>
      </c>
      <c r="B367" s="29">
        <f>Perennials!B79</f>
        <v>0</v>
      </c>
      <c r="C367" s="29">
        <f>Perennials!C79</f>
        <v>0</v>
      </c>
      <c r="D367" s="15" t="s">
        <v>102</v>
      </c>
      <c r="E367" s="15" t="s">
        <v>103</v>
      </c>
      <c r="F367" s="16">
        <v>5</v>
      </c>
      <c r="G367" s="16" t="s">
        <v>562</v>
      </c>
      <c r="H367" s="17">
        <v>0</v>
      </c>
      <c r="I367" s="50"/>
      <c r="J367" s="51" t="s">
        <v>271</v>
      </c>
      <c r="K367" s="146">
        <v>1</v>
      </c>
      <c r="L367" s="145">
        <v>4.0000000000000001E-3</v>
      </c>
      <c r="P367" s="1">
        <f t="shared" si="22"/>
        <v>0</v>
      </c>
      <c r="Q367" s="1">
        <v>0.7</v>
      </c>
      <c r="R367" s="30">
        <v>9.6379999999996399E-2</v>
      </c>
      <c r="S367" s="4">
        <f t="shared" si="21"/>
        <v>0.79637999999999631</v>
      </c>
    </row>
    <row r="368" spans="1:19" ht="15" x14ac:dyDescent="0.2">
      <c r="A368" s="7">
        <f t="shared" si="23"/>
        <v>361</v>
      </c>
      <c r="B368" s="29">
        <f>Perennials!B80</f>
        <v>0</v>
      </c>
      <c r="C368" s="29">
        <f>Perennials!C80</f>
        <v>0</v>
      </c>
      <c r="D368" s="15" t="s">
        <v>1011</v>
      </c>
      <c r="E368" s="15" t="s">
        <v>1012</v>
      </c>
      <c r="F368" s="16">
        <v>5</v>
      </c>
      <c r="G368" s="16" t="s">
        <v>562</v>
      </c>
      <c r="H368" s="17">
        <v>0</v>
      </c>
      <c r="I368" s="94" t="s">
        <v>1007</v>
      </c>
      <c r="J368" s="51" t="s">
        <v>271</v>
      </c>
      <c r="K368" s="146">
        <v>1</v>
      </c>
      <c r="L368" s="145">
        <v>4.0000000000000001E-3</v>
      </c>
      <c r="P368" s="1">
        <f t="shared" si="22"/>
        <v>0</v>
      </c>
      <c r="Q368" s="1">
        <v>0.7</v>
      </c>
      <c r="R368" s="30">
        <v>9.6369999999996403E-2</v>
      </c>
      <c r="S368" s="4">
        <f t="shared" si="21"/>
        <v>0.79636999999999636</v>
      </c>
    </row>
    <row r="369" spans="1:19" ht="15" x14ac:dyDescent="0.2">
      <c r="A369" s="7">
        <f t="shared" si="23"/>
        <v>362</v>
      </c>
      <c r="B369" s="29">
        <f>Perennials!B81</f>
        <v>0</v>
      </c>
      <c r="C369" s="29">
        <f>Perennials!C81</f>
        <v>0</v>
      </c>
      <c r="D369" s="15" t="s">
        <v>1022</v>
      </c>
      <c r="E369" s="99" t="s">
        <v>1021</v>
      </c>
      <c r="F369" s="16">
        <v>5</v>
      </c>
      <c r="G369" s="16" t="s">
        <v>531</v>
      </c>
      <c r="H369" s="17">
        <v>0</v>
      </c>
      <c r="I369" s="94" t="s">
        <v>1016</v>
      </c>
      <c r="J369" s="51" t="s">
        <v>271</v>
      </c>
      <c r="K369" s="146">
        <v>1</v>
      </c>
      <c r="L369" s="145">
        <v>4.0000000000000001E-3</v>
      </c>
      <c r="M369" s="1" t="s">
        <v>8</v>
      </c>
      <c r="N369" s="1" t="s">
        <v>588</v>
      </c>
      <c r="P369" s="1">
        <f t="shared" si="22"/>
        <v>0</v>
      </c>
      <c r="Q369" s="1">
        <v>0.7</v>
      </c>
      <c r="R369" s="30">
        <v>9.6359999999996407E-2</v>
      </c>
      <c r="S369" s="4">
        <f t="shared" si="21"/>
        <v>0.7963599999999964</v>
      </c>
    </row>
    <row r="370" spans="1:19" ht="15" x14ac:dyDescent="0.2">
      <c r="A370" s="7">
        <f t="shared" si="23"/>
        <v>363</v>
      </c>
      <c r="B370" s="29">
        <f>Perennials!B82</f>
        <v>0</v>
      </c>
      <c r="C370" s="29">
        <f>Perennials!C82</f>
        <v>0</v>
      </c>
      <c r="D370" s="15" t="s">
        <v>993</v>
      </c>
      <c r="E370" s="15" t="s">
        <v>994</v>
      </c>
      <c r="F370" s="16">
        <v>10</v>
      </c>
      <c r="G370" s="16" t="s">
        <v>562</v>
      </c>
      <c r="H370" s="17">
        <v>0</v>
      </c>
      <c r="I370" s="94" t="s">
        <v>988</v>
      </c>
      <c r="J370" s="51" t="s">
        <v>271</v>
      </c>
      <c r="K370" s="146">
        <v>1</v>
      </c>
      <c r="L370" s="145">
        <v>4.0000000000000001E-3</v>
      </c>
      <c r="P370" s="1">
        <f t="shared" si="22"/>
        <v>0</v>
      </c>
      <c r="Q370" s="1">
        <v>0.7</v>
      </c>
      <c r="R370" s="30">
        <v>9.6349999999996397E-2</v>
      </c>
      <c r="S370" s="4">
        <f t="shared" si="21"/>
        <v>0.79634999999999634</v>
      </c>
    </row>
    <row r="371" spans="1:19" x14ac:dyDescent="0.2">
      <c r="A371" s="7">
        <f t="shared" si="23"/>
        <v>364</v>
      </c>
      <c r="B371" s="29">
        <f>Perennials!B83</f>
        <v>0</v>
      </c>
      <c r="C371" s="29">
        <f>Perennials!C83</f>
        <v>0</v>
      </c>
      <c r="D371" s="15" t="s">
        <v>104</v>
      </c>
      <c r="E371" s="15" t="s">
        <v>105</v>
      </c>
      <c r="F371" s="16">
        <v>4</v>
      </c>
      <c r="G371" s="16" t="s">
        <v>531</v>
      </c>
      <c r="H371" s="17">
        <v>0</v>
      </c>
      <c r="I371" s="50" t="s">
        <v>1201</v>
      </c>
      <c r="J371" s="51" t="s">
        <v>271</v>
      </c>
      <c r="K371" s="146">
        <v>1</v>
      </c>
      <c r="L371" s="145">
        <v>4.0000000000000001E-3</v>
      </c>
      <c r="P371" s="1">
        <f t="shared" si="22"/>
        <v>0</v>
      </c>
      <c r="Q371" s="1">
        <v>0.7</v>
      </c>
      <c r="R371" s="30">
        <v>9.6339999999996304E-2</v>
      </c>
      <c r="S371" s="4">
        <f t="shared" si="21"/>
        <v>0.79633999999999627</v>
      </c>
    </row>
    <row r="372" spans="1:19" x14ac:dyDescent="0.2">
      <c r="A372" s="7">
        <f t="shared" si="23"/>
        <v>365</v>
      </c>
      <c r="B372" s="29">
        <f>Perennials!B84</f>
        <v>0</v>
      </c>
      <c r="C372" s="29">
        <f>Perennials!C84</f>
        <v>0</v>
      </c>
      <c r="D372" s="15" t="s">
        <v>142</v>
      </c>
      <c r="E372" s="15" t="s">
        <v>143</v>
      </c>
      <c r="F372" s="16">
        <v>10</v>
      </c>
      <c r="G372" s="16" t="s">
        <v>531</v>
      </c>
      <c r="H372" s="17">
        <v>0</v>
      </c>
      <c r="I372" s="50"/>
      <c r="J372" s="51" t="s">
        <v>271</v>
      </c>
      <c r="K372" s="146">
        <v>1</v>
      </c>
      <c r="L372" s="145">
        <v>4.0000000000000001E-3</v>
      </c>
      <c r="M372" s="1" t="s">
        <v>609</v>
      </c>
      <c r="N372" s="1" t="s">
        <v>612</v>
      </c>
      <c r="P372" s="1">
        <f t="shared" si="22"/>
        <v>0</v>
      </c>
      <c r="Q372" s="1">
        <v>0.7</v>
      </c>
      <c r="R372" s="30">
        <v>9.6329999999996294E-2</v>
      </c>
      <c r="S372" s="4">
        <f t="shared" si="21"/>
        <v>0.79632999999999621</v>
      </c>
    </row>
    <row r="373" spans="1:19" x14ac:dyDescent="0.2">
      <c r="A373" s="7">
        <f t="shared" si="23"/>
        <v>366</v>
      </c>
      <c r="B373" s="29">
        <f>Perennials!B85</f>
        <v>0</v>
      </c>
      <c r="C373" s="29">
        <f>Perennials!C85</f>
        <v>0</v>
      </c>
      <c r="D373" s="15" t="s">
        <v>1343</v>
      </c>
      <c r="E373" s="15" t="s">
        <v>144</v>
      </c>
      <c r="F373" s="16">
        <v>10</v>
      </c>
      <c r="G373" s="16" t="s">
        <v>531</v>
      </c>
      <c r="H373" s="17">
        <v>0</v>
      </c>
      <c r="I373" s="50"/>
      <c r="J373" s="51" t="s">
        <v>271</v>
      </c>
      <c r="K373" s="146">
        <v>1</v>
      </c>
      <c r="L373" s="145">
        <v>4.0000000000000001E-3</v>
      </c>
      <c r="P373" s="1">
        <f t="shared" si="22"/>
        <v>0</v>
      </c>
      <c r="Q373" s="1">
        <v>0.7</v>
      </c>
      <c r="R373" s="30">
        <v>9.6319999999996297E-2</v>
      </c>
      <c r="S373" s="4">
        <f t="shared" si="21"/>
        <v>0.79631999999999625</v>
      </c>
    </row>
    <row r="374" spans="1:19" ht="15" x14ac:dyDescent="0.2">
      <c r="A374" s="7">
        <f t="shared" si="23"/>
        <v>367</v>
      </c>
      <c r="B374" s="29">
        <f>Perennials!B86</f>
        <v>0</v>
      </c>
      <c r="C374" s="29">
        <f>Perennials!C86</f>
        <v>0</v>
      </c>
      <c r="D374" s="15" t="s">
        <v>933</v>
      </c>
      <c r="E374" s="15" t="s">
        <v>934</v>
      </c>
      <c r="F374" s="16">
        <v>10</v>
      </c>
      <c r="G374" s="16" t="s">
        <v>531</v>
      </c>
      <c r="H374" s="17">
        <v>0</v>
      </c>
      <c r="I374" s="94" t="s">
        <v>919</v>
      </c>
      <c r="J374" s="51" t="s">
        <v>271</v>
      </c>
      <c r="K374" s="146">
        <v>1</v>
      </c>
      <c r="L374" s="145">
        <v>4.0000000000000001E-3</v>
      </c>
      <c r="P374" s="1">
        <f t="shared" si="22"/>
        <v>0</v>
      </c>
      <c r="Q374" s="1">
        <v>0.7</v>
      </c>
      <c r="R374" s="30">
        <v>9.6309999999996301E-2</v>
      </c>
      <c r="S374" s="4">
        <f t="shared" si="21"/>
        <v>0.7963099999999963</v>
      </c>
    </row>
    <row r="375" spans="1:19" x14ac:dyDescent="0.2">
      <c r="A375" s="7">
        <f t="shared" si="23"/>
        <v>368</v>
      </c>
      <c r="B375" s="29">
        <f>Perennials!B87</f>
        <v>0</v>
      </c>
      <c r="C375" s="29">
        <f>Perennials!C87</f>
        <v>0</v>
      </c>
      <c r="D375" s="15" t="s">
        <v>145</v>
      </c>
      <c r="E375" s="15" t="s">
        <v>146</v>
      </c>
      <c r="F375" s="16">
        <v>10</v>
      </c>
      <c r="G375" s="16" t="s">
        <v>531</v>
      </c>
      <c r="H375" s="17">
        <v>0</v>
      </c>
      <c r="I375" s="50"/>
      <c r="J375" s="51" t="s">
        <v>271</v>
      </c>
      <c r="K375" s="146">
        <v>1</v>
      </c>
      <c r="L375" s="145">
        <v>4.0000000000000001E-3</v>
      </c>
      <c r="P375" s="1">
        <f t="shared" si="22"/>
        <v>0</v>
      </c>
      <c r="Q375" s="1">
        <v>0.7</v>
      </c>
      <c r="R375" s="30">
        <v>9.6299999999996305E-2</v>
      </c>
      <c r="S375" s="4">
        <f t="shared" si="21"/>
        <v>0.79629999999999623</v>
      </c>
    </row>
    <row r="376" spans="1:19" ht="15" x14ac:dyDescent="0.2">
      <c r="A376" s="7">
        <f t="shared" si="23"/>
        <v>369</v>
      </c>
      <c r="B376" s="29">
        <f>Perennials!B88</f>
        <v>0</v>
      </c>
      <c r="C376" s="29">
        <f>Perennials!C88</f>
        <v>0</v>
      </c>
      <c r="D376" s="15" t="s">
        <v>947</v>
      </c>
      <c r="E376" s="15" t="s">
        <v>948</v>
      </c>
      <c r="F376" s="16">
        <v>10</v>
      </c>
      <c r="G376" s="16" t="s">
        <v>531</v>
      </c>
      <c r="H376" s="17">
        <v>0</v>
      </c>
      <c r="I376" s="94" t="s">
        <v>946</v>
      </c>
      <c r="J376" s="51" t="s">
        <v>271</v>
      </c>
      <c r="K376" s="146">
        <v>1</v>
      </c>
      <c r="L376" s="145">
        <v>4.0000000000000001E-3</v>
      </c>
      <c r="P376" s="1">
        <f t="shared" si="22"/>
        <v>0</v>
      </c>
      <c r="Q376" s="1">
        <v>0.7</v>
      </c>
      <c r="R376" s="30">
        <v>9.6289999999996295E-2</v>
      </c>
      <c r="S376" s="4">
        <f t="shared" si="21"/>
        <v>0.79628999999999628</v>
      </c>
    </row>
    <row r="377" spans="1:19" x14ac:dyDescent="0.2">
      <c r="A377" s="7">
        <f t="shared" si="23"/>
        <v>370</v>
      </c>
      <c r="B377" s="29">
        <f>Perennials!B89</f>
        <v>0</v>
      </c>
      <c r="C377" s="29">
        <f>Perennials!C89</f>
        <v>0</v>
      </c>
      <c r="D377" s="15" t="s">
        <v>1394</v>
      </c>
      <c r="E377" s="15" t="s">
        <v>389</v>
      </c>
      <c r="F377" s="16">
        <v>10</v>
      </c>
      <c r="G377" s="16" t="s">
        <v>531</v>
      </c>
      <c r="H377" s="17">
        <v>0</v>
      </c>
      <c r="I377" s="50"/>
      <c r="J377" s="51" t="s">
        <v>271</v>
      </c>
      <c r="K377" s="146">
        <v>1</v>
      </c>
      <c r="L377" s="145">
        <v>4.0000000000000001E-3</v>
      </c>
      <c r="P377" s="1">
        <f t="shared" si="22"/>
        <v>0</v>
      </c>
      <c r="Q377" s="1">
        <v>0.7</v>
      </c>
      <c r="R377" s="30">
        <v>9.6279999999996299E-2</v>
      </c>
      <c r="S377" s="4">
        <f t="shared" si="21"/>
        <v>0.79627999999999621</v>
      </c>
    </row>
    <row r="378" spans="1:19" ht="15" x14ac:dyDescent="0.2">
      <c r="A378" s="7">
        <f t="shared" si="23"/>
        <v>371</v>
      </c>
      <c r="B378" s="29">
        <f>Perennials!B90</f>
        <v>0</v>
      </c>
      <c r="C378" s="29">
        <f>Perennials!C90</f>
        <v>0</v>
      </c>
      <c r="D378" s="15" t="s">
        <v>1395</v>
      </c>
      <c r="E378" s="15" t="s">
        <v>1013</v>
      </c>
      <c r="F378" s="16">
        <v>10</v>
      </c>
      <c r="G378" s="16" t="s">
        <v>531</v>
      </c>
      <c r="H378" s="17">
        <v>0</v>
      </c>
      <c r="I378" s="94" t="s">
        <v>1007</v>
      </c>
      <c r="J378" s="51" t="s">
        <v>271</v>
      </c>
      <c r="K378" s="146">
        <v>1</v>
      </c>
      <c r="L378" s="145">
        <v>4.0000000000000001E-3</v>
      </c>
      <c r="P378" s="1">
        <f t="shared" si="22"/>
        <v>0</v>
      </c>
      <c r="Q378" s="1">
        <v>0.7</v>
      </c>
      <c r="R378" s="30">
        <v>9.6269999999996303E-2</v>
      </c>
      <c r="S378" s="4">
        <f t="shared" si="21"/>
        <v>0.79626999999999626</v>
      </c>
    </row>
    <row r="379" spans="1:19" ht="15" x14ac:dyDescent="0.2">
      <c r="A379" s="7">
        <f t="shared" si="23"/>
        <v>372</v>
      </c>
      <c r="B379" s="29">
        <f>Perennials!B91</f>
        <v>0</v>
      </c>
      <c r="C379" s="29">
        <f>Perennials!C91</f>
        <v>0</v>
      </c>
      <c r="D379" s="15" t="s">
        <v>1396</v>
      </c>
      <c r="E379" s="15" t="s">
        <v>147</v>
      </c>
      <c r="F379" s="16">
        <v>4</v>
      </c>
      <c r="G379" s="16" t="s">
        <v>562</v>
      </c>
      <c r="H379" s="17">
        <v>0</v>
      </c>
      <c r="I379" s="94" t="s">
        <v>1002</v>
      </c>
      <c r="J379" s="51" t="s">
        <v>271</v>
      </c>
      <c r="K379" s="146">
        <v>1</v>
      </c>
      <c r="L379" s="145">
        <v>4.0000000000000001E-3</v>
      </c>
      <c r="P379" s="1">
        <f t="shared" si="22"/>
        <v>0</v>
      </c>
      <c r="Q379" s="1">
        <v>0.7</v>
      </c>
      <c r="R379" s="30">
        <v>9.6259999999996307E-2</v>
      </c>
      <c r="S379" s="4">
        <f t="shared" si="21"/>
        <v>0.7962599999999963</v>
      </c>
    </row>
    <row r="380" spans="1:19" x14ac:dyDescent="0.2">
      <c r="A380" s="7">
        <f t="shared" si="23"/>
        <v>373</v>
      </c>
      <c r="B380" s="29">
        <f>Perennials!B92</f>
        <v>0</v>
      </c>
      <c r="C380" s="29">
        <f>Perennials!C92</f>
        <v>0</v>
      </c>
      <c r="D380" s="15" t="s">
        <v>148</v>
      </c>
      <c r="E380" s="15" t="s">
        <v>149</v>
      </c>
      <c r="F380" s="16">
        <v>4</v>
      </c>
      <c r="G380" s="16" t="s">
        <v>531</v>
      </c>
      <c r="H380" s="17">
        <v>0</v>
      </c>
      <c r="I380" s="50"/>
      <c r="J380" s="51" t="s">
        <v>271</v>
      </c>
      <c r="K380" s="146">
        <v>1</v>
      </c>
      <c r="L380" s="145">
        <v>4.0000000000000001E-3</v>
      </c>
      <c r="P380" s="1">
        <f t="shared" si="22"/>
        <v>0</v>
      </c>
      <c r="Q380" s="1">
        <v>0.7</v>
      </c>
      <c r="R380" s="30">
        <v>9.6249999999996297E-2</v>
      </c>
      <c r="S380" s="4">
        <f t="shared" si="21"/>
        <v>0.79624999999999624</v>
      </c>
    </row>
    <row r="381" spans="1:19" x14ac:dyDescent="0.2">
      <c r="A381" s="7">
        <f t="shared" si="23"/>
        <v>374</v>
      </c>
      <c r="B381" s="29">
        <f>Perennials!B93</f>
        <v>0</v>
      </c>
      <c r="C381" s="29">
        <f>Perennials!C93</f>
        <v>0</v>
      </c>
      <c r="D381" s="15" t="s">
        <v>150</v>
      </c>
      <c r="E381" s="15" t="s">
        <v>151</v>
      </c>
      <c r="F381" s="16">
        <v>10</v>
      </c>
      <c r="G381" s="16" t="s">
        <v>563</v>
      </c>
      <c r="H381" s="17">
        <v>0</v>
      </c>
      <c r="I381" s="50"/>
      <c r="J381" s="51" t="s">
        <v>271</v>
      </c>
      <c r="K381" s="146">
        <v>1</v>
      </c>
      <c r="L381" s="145">
        <v>4.0000000000000001E-3</v>
      </c>
      <c r="M381" s="1" t="s">
        <v>588</v>
      </c>
      <c r="N381" s="1" t="s">
        <v>8</v>
      </c>
      <c r="P381" s="1">
        <f t="shared" si="22"/>
        <v>0</v>
      </c>
      <c r="Q381" s="1">
        <v>0.7</v>
      </c>
      <c r="R381" s="30">
        <v>9.6239999999996204E-2</v>
      </c>
      <c r="S381" s="4">
        <f t="shared" si="21"/>
        <v>0.79623999999999617</v>
      </c>
    </row>
    <row r="382" spans="1:19" ht="15" x14ac:dyDescent="0.2">
      <c r="A382" s="7">
        <f t="shared" si="23"/>
        <v>375</v>
      </c>
      <c r="B382" s="29">
        <f>Perennials!B94</f>
        <v>0</v>
      </c>
      <c r="C382" s="29">
        <f>Perennials!C94</f>
        <v>0</v>
      </c>
      <c r="D382" s="15" t="s">
        <v>1211</v>
      </c>
      <c r="E382" s="15" t="s">
        <v>966</v>
      </c>
      <c r="F382" s="16">
        <v>10</v>
      </c>
      <c r="G382" s="16" t="s">
        <v>563</v>
      </c>
      <c r="H382" s="17">
        <v>0</v>
      </c>
      <c r="I382" s="94" t="s">
        <v>964</v>
      </c>
      <c r="J382" s="51" t="s">
        <v>271</v>
      </c>
      <c r="K382" s="146">
        <v>1</v>
      </c>
      <c r="L382" s="145">
        <v>4.0000000000000001E-3</v>
      </c>
      <c r="P382" s="1">
        <f t="shared" si="22"/>
        <v>0</v>
      </c>
      <c r="Q382" s="1">
        <v>0.7</v>
      </c>
      <c r="R382" s="30">
        <v>9.6229999999996194E-2</v>
      </c>
      <c r="S382" s="4">
        <f t="shared" si="21"/>
        <v>0.79622999999999611</v>
      </c>
    </row>
    <row r="383" spans="1:19" ht="15" x14ac:dyDescent="0.2">
      <c r="A383" s="7">
        <f t="shared" si="23"/>
        <v>376</v>
      </c>
      <c r="B383" s="29">
        <f>Perennials!B95</f>
        <v>0</v>
      </c>
      <c r="C383" s="29">
        <f>Perennials!C95</f>
        <v>0</v>
      </c>
      <c r="D383" s="15" t="s">
        <v>949</v>
      </c>
      <c r="E383" s="15" t="s">
        <v>950</v>
      </c>
      <c r="F383" s="16">
        <v>10</v>
      </c>
      <c r="G383" s="16" t="s">
        <v>531</v>
      </c>
      <c r="H383" s="17">
        <v>0</v>
      </c>
      <c r="I383" s="94" t="s">
        <v>946</v>
      </c>
      <c r="J383" s="51" t="s">
        <v>271</v>
      </c>
      <c r="K383" s="146">
        <v>1</v>
      </c>
      <c r="L383" s="145">
        <v>4.0000000000000001E-3</v>
      </c>
      <c r="P383" s="1">
        <f t="shared" si="22"/>
        <v>0</v>
      </c>
      <c r="Q383" s="1">
        <v>0.7</v>
      </c>
      <c r="R383" s="30">
        <v>9.6219999999996197E-2</v>
      </c>
      <c r="S383" s="4">
        <f t="shared" si="21"/>
        <v>0.79621999999999615</v>
      </c>
    </row>
    <row r="384" spans="1:19" ht="15" x14ac:dyDescent="0.2">
      <c r="A384" s="7">
        <f t="shared" si="23"/>
        <v>377</v>
      </c>
      <c r="B384" s="29">
        <f>Perennials!B96</f>
        <v>0</v>
      </c>
      <c r="C384" s="29">
        <f>Perennials!C96</f>
        <v>0</v>
      </c>
      <c r="D384" s="15" t="s">
        <v>938</v>
      </c>
      <c r="E384" s="15" t="s">
        <v>939</v>
      </c>
      <c r="F384" s="16">
        <v>10</v>
      </c>
      <c r="G384" s="16" t="s">
        <v>531</v>
      </c>
      <c r="H384" s="17">
        <v>0</v>
      </c>
      <c r="I384" s="94" t="s">
        <v>936</v>
      </c>
      <c r="J384" s="51" t="s">
        <v>271</v>
      </c>
      <c r="K384" s="146">
        <v>1</v>
      </c>
      <c r="L384" s="145">
        <v>4.0000000000000001E-3</v>
      </c>
      <c r="P384" s="1">
        <f t="shared" si="22"/>
        <v>0</v>
      </c>
      <c r="Q384" s="1">
        <v>0.7</v>
      </c>
      <c r="R384" s="30">
        <v>9.6209999999996201E-2</v>
      </c>
      <c r="S384" s="4">
        <f t="shared" si="21"/>
        <v>0.7962099999999962</v>
      </c>
    </row>
    <row r="385" spans="1:19" x14ac:dyDescent="0.2">
      <c r="A385" s="7">
        <f t="shared" si="23"/>
        <v>378</v>
      </c>
      <c r="B385" s="29">
        <f>Perennials!B97</f>
        <v>0</v>
      </c>
      <c r="C385" s="29">
        <f>Perennials!C97</f>
        <v>0</v>
      </c>
      <c r="D385" s="15" t="s">
        <v>152</v>
      </c>
      <c r="E385" s="15" t="s">
        <v>153</v>
      </c>
      <c r="F385" s="16">
        <v>10</v>
      </c>
      <c r="G385" s="16" t="s">
        <v>531</v>
      </c>
      <c r="H385" s="17">
        <v>0</v>
      </c>
      <c r="I385" s="50"/>
      <c r="J385" s="51" t="s">
        <v>271</v>
      </c>
      <c r="K385" s="146">
        <v>1</v>
      </c>
      <c r="L385" s="145">
        <v>4.0000000000000001E-3</v>
      </c>
      <c r="P385" s="1">
        <f t="shared" si="22"/>
        <v>0</v>
      </c>
      <c r="Q385" s="1">
        <v>0.7</v>
      </c>
      <c r="R385" s="30">
        <v>9.6199999999996205E-2</v>
      </c>
      <c r="S385" s="4">
        <f t="shared" si="21"/>
        <v>0.79619999999999613</v>
      </c>
    </row>
    <row r="386" spans="1:19" x14ac:dyDescent="0.2">
      <c r="A386" s="7">
        <f t="shared" si="23"/>
        <v>379</v>
      </c>
      <c r="B386" s="29">
        <f>Perennials!B98</f>
        <v>0</v>
      </c>
      <c r="C386" s="29">
        <f>Perennials!C98</f>
        <v>0</v>
      </c>
      <c r="D386" s="15" t="s">
        <v>154</v>
      </c>
      <c r="E386" s="15" t="s">
        <v>155</v>
      </c>
      <c r="F386" s="16">
        <v>10</v>
      </c>
      <c r="G386" s="16" t="s">
        <v>531</v>
      </c>
      <c r="H386" s="17">
        <v>0</v>
      </c>
      <c r="I386" s="50"/>
      <c r="J386" s="51" t="s">
        <v>271</v>
      </c>
      <c r="K386" s="146">
        <v>1</v>
      </c>
      <c r="L386" s="145">
        <v>4.0000000000000001E-3</v>
      </c>
      <c r="M386" s="1" t="s">
        <v>612</v>
      </c>
      <c r="N386" s="1" t="s">
        <v>8</v>
      </c>
      <c r="P386" s="1">
        <f t="shared" si="22"/>
        <v>0</v>
      </c>
      <c r="Q386" s="1">
        <v>0.7</v>
      </c>
      <c r="R386" s="30">
        <v>9.6189999999996195E-2</v>
      </c>
      <c r="S386" s="4">
        <f t="shared" si="21"/>
        <v>0.79618999999999618</v>
      </c>
    </row>
    <row r="387" spans="1:19" x14ac:dyDescent="0.2">
      <c r="A387" s="7">
        <f t="shared" si="23"/>
        <v>380</v>
      </c>
      <c r="B387" s="29">
        <f>Perennials!B99</f>
        <v>0</v>
      </c>
      <c r="C387" s="29">
        <f>Perennials!C99</f>
        <v>0</v>
      </c>
      <c r="D387" s="15" t="s">
        <v>156</v>
      </c>
      <c r="E387" s="15" t="s">
        <v>157</v>
      </c>
      <c r="F387" s="16">
        <v>10</v>
      </c>
      <c r="G387" s="16" t="s">
        <v>531</v>
      </c>
      <c r="H387" s="17">
        <v>0</v>
      </c>
      <c r="I387" s="50"/>
      <c r="J387" s="51" t="s">
        <v>271</v>
      </c>
      <c r="K387" s="146">
        <v>1</v>
      </c>
      <c r="L387" s="145">
        <v>4.0000000000000001E-3</v>
      </c>
      <c r="M387" s="1" t="s">
        <v>609</v>
      </c>
      <c r="N387" s="1" t="s">
        <v>8</v>
      </c>
      <c r="P387" s="1">
        <f t="shared" si="22"/>
        <v>0</v>
      </c>
      <c r="Q387" s="1">
        <v>0.7</v>
      </c>
      <c r="R387" s="30">
        <v>9.6179999999996199E-2</v>
      </c>
      <c r="S387" s="4">
        <f t="shared" si="21"/>
        <v>0.79617999999999611</v>
      </c>
    </row>
    <row r="388" spans="1:19" x14ac:dyDescent="0.2">
      <c r="A388" s="7">
        <f t="shared" si="23"/>
        <v>381</v>
      </c>
      <c r="B388" s="29">
        <f>Perennials!B100</f>
        <v>0</v>
      </c>
      <c r="C388" s="29">
        <f>Perennials!C100</f>
        <v>0</v>
      </c>
      <c r="D388" s="15" t="s">
        <v>1212</v>
      </c>
      <c r="E388" s="15" t="s">
        <v>1213</v>
      </c>
      <c r="F388" s="16">
        <v>10</v>
      </c>
      <c r="G388" s="16" t="s">
        <v>531</v>
      </c>
      <c r="H388" s="17">
        <v>0</v>
      </c>
      <c r="I388" s="50"/>
      <c r="J388" s="51" t="s">
        <v>271</v>
      </c>
      <c r="K388" s="146">
        <v>1</v>
      </c>
      <c r="L388" s="145">
        <v>4.0000000000000001E-3</v>
      </c>
      <c r="P388" s="1">
        <f t="shared" si="22"/>
        <v>0</v>
      </c>
      <c r="Q388" s="1">
        <v>0.7</v>
      </c>
      <c r="R388" s="30">
        <v>9.6169999999996203E-2</v>
      </c>
      <c r="S388" s="4">
        <f t="shared" si="21"/>
        <v>0.79616999999999616</v>
      </c>
    </row>
    <row r="389" spans="1:19" x14ac:dyDescent="0.2">
      <c r="A389" s="7">
        <f t="shared" si="23"/>
        <v>382</v>
      </c>
      <c r="B389" s="29">
        <f>Perennials!B101</f>
        <v>0</v>
      </c>
      <c r="C389" s="29">
        <f>Perennials!C101</f>
        <v>0</v>
      </c>
      <c r="D389" s="15" t="s">
        <v>1214</v>
      </c>
      <c r="E389" s="15" t="s">
        <v>158</v>
      </c>
      <c r="F389" s="16">
        <v>10</v>
      </c>
      <c r="G389" s="16" t="s">
        <v>562</v>
      </c>
      <c r="H389" s="17">
        <v>0</v>
      </c>
      <c r="I389" s="52"/>
      <c r="J389" s="51" t="s">
        <v>271</v>
      </c>
      <c r="K389" s="146">
        <v>1</v>
      </c>
      <c r="L389" s="145">
        <v>4.0000000000000001E-3</v>
      </c>
      <c r="P389" s="1">
        <f t="shared" si="22"/>
        <v>0</v>
      </c>
      <c r="Q389" s="1">
        <v>0.7</v>
      </c>
      <c r="R389" s="30">
        <v>9.6159999999996207E-2</v>
      </c>
      <c r="S389" s="4">
        <f t="shared" si="21"/>
        <v>0.7961599999999962</v>
      </c>
    </row>
    <row r="390" spans="1:19" x14ac:dyDescent="0.2">
      <c r="A390" s="7">
        <f t="shared" si="23"/>
        <v>383</v>
      </c>
      <c r="B390" s="29">
        <f>Perennials!B102</f>
        <v>0</v>
      </c>
      <c r="C390" s="29">
        <f>Perennials!C102</f>
        <v>0</v>
      </c>
      <c r="D390" s="15" t="s">
        <v>159</v>
      </c>
      <c r="E390" s="15" t="s">
        <v>160</v>
      </c>
      <c r="F390" s="16">
        <v>10</v>
      </c>
      <c r="G390" s="16" t="s">
        <v>531</v>
      </c>
      <c r="H390" s="17">
        <v>0</v>
      </c>
      <c r="I390" s="52"/>
      <c r="J390" s="51" t="s">
        <v>271</v>
      </c>
      <c r="K390" s="146">
        <v>1</v>
      </c>
      <c r="L390" s="145">
        <v>4.0000000000000001E-3</v>
      </c>
      <c r="M390" s="1" t="s">
        <v>609</v>
      </c>
      <c r="N390" s="1" t="s">
        <v>589</v>
      </c>
      <c r="P390" s="1">
        <f t="shared" si="22"/>
        <v>0</v>
      </c>
      <c r="Q390" s="1">
        <v>0.7</v>
      </c>
      <c r="R390" s="30">
        <v>9.6149999999996197E-2</v>
      </c>
      <c r="S390" s="4">
        <f t="shared" si="21"/>
        <v>0.79614999999999614</v>
      </c>
    </row>
    <row r="391" spans="1:19" ht="28.5" x14ac:dyDescent="0.2">
      <c r="A391" s="7">
        <f t="shared" si="23"/>
        <v>384</v>
      </c>
      <c r="B391" s="29">
        <f>Perennials!B103</f>
        <v>0</v>
      </c>
      <c r="C391" s="29">
        <f>Perennials!C103</f>
        <v>0</v>
      </c>
      <c r="D391" s="65" t="s">
        <v>161</v>
      </c>
      <c r="E391" s="65" t="s">
        <v>162</v>
      </c>
      <c r="F391" s="9">
        <v>3</v>
      </c>
      <c r="G391" s="9" t="s">
        <v>562</v>
      </c>
      <c r="H391" s="17">
        <v>0</v>
      </c>
      <c r="I391" s="69" t="s">
        <v>1354</v>
      </c>
      <c r="J391" s="101" t="s">
        <v>271</v>
      </c>
      <c r="K391" s="147">
        <v>1</v>
      </c>
      <c r="L391" s="167">
        <v>4.0000000000000001E-3</v>
      </c>
      <c r="M391" s="168" t="s">
        <v>163</v>
      </c>
      <c r="N391" s="168" t="s">
        <v>588</v>
      </c>
      <c r="O391" s="168"/>
      <c r="P391" s="1">
        <f t="shared" si="22"/>
        <v>0</v>
      </c>
      <c r="Q391" s="1">
        <v>0.7</v>
      </c>
      <c r="R391" s="30">
        <v>9.6139999999996104E-2</v>
      </c>
      <c r="S391" s="4">
        <f t="shared" si="21"/>
        <v>0.79613999999999607</v>
      </c>
    </row>
    <row r="392" spans="1:19" x14ac:dyDescent="0.2">
      <c r="A392" s="7">
        <f t="shared" si="23"/>
        <v>385</v>
      </c>
      <c r="B392" s="29">
        <f>Perennials!B104</f>
        <v>0</v>
      </c>
      <c r="C392" s="29">
        <f>Perennials!C104</f>
        <v>0</v>
      </c>
      <c r="D392" s="15" t="s">
        <v>1215</v>
      </c>
      <c r="E392" s="15" t="s">
        <v>164</v>
      </c>
      <c r="F392" s="16">
        <v>10</v>
      </c>
      <c r="G392" s="16" t="s">
        <v>531</v>
      </c>
      <c r="H392" s="17">
        <v>0</v>
      </c>
      <c r="I392" s="52"/>
      <c r="J392" s="51" t="s">
        <v>271</v>
      </c>
      <c r="K392" s="146">
        <v>1</v>
      </c>
      <c r="L392" s="145">
        <v>4.0000000000000001E-3</v>
      </c>
      <c r="M392" s="1" t="s">
        <v>609</v>
      </c>
      <c r="N392" s="1" t="s">
        <v>609</v>
      </c>
      <c r="P392" s="1">
        <f t="shared" si="22"/>
        <v>0</v>
      </c>
      <c r="Q392" s="1">
        <v>0.7</v>
      </c>
      <c r="R392" s="30">
        <v>9.6129999999996094E-2</v>
      </c>
      <c r="S392" s="4">
        <f t="shared" si="21"/>
        <v>0.79612999999999601</v>
      </c>
    </row>
    <row r="393" spans="1:19" x14ac:dyDescent="0.2">
      <c r="A393" s="7">
        <f t="shared" si="23"/>
        <v>386</v>
      </c>
      <c r="B393" s="29">
        <f>Perennials!B105</f>
        <v>0</v>
      </c>
      <c r="C393" s="29">
        <f>Perennials!C105</f>
        <v>0</v>
      </c>
      <c r="D393" s="15" t="s">
        <v>762</v>
      </c>
      <c r="E393" s="15" t="s">
        <v>763</v>
      </c>
      <c r="F393" s="16">
        <v>5</v>
      </c>
      <c r="G393" s="16" t="s">
        <v>563</v>
      </c>
      <c r="H393" s="17">
        <v>0</v>
      </c>
      <c r="I393" s="52"/>
      <c r="J393" s="51" t="s">
        <v>271</v>
      </c>
      <c r="K393" s="146">
        <v>1</v>
      </c>
      <c r="L393" s="145">
        <v>4.0000000000000001E-3</v>
      </c>
      <c r="P393" s="1">
        <f t="shared" si="22"/>
        <v>0</v>
      </c>
      <c r="Q393" s="1">
        <v>0.7</v>
      </c>
      <c r="R393" s="30">
        <v>9.6119999999996097E-2</v>
      </c>
      <c r="S393" s="4">
        <f t="shared" si="21"/>
        <v>0.79611999999999605</v>
      </c>
    </row>
    <row r="394" spans="1:19" x14ac:dyDescent="0.2">
      <c r="A394" s="7">
        <f t="shared" si="23"/>
        <v>387</v>
      </c>
      <c r="B394" s="29">
        <f>Perennials!B106</f>
        <v>0</v>
      </c>
      <c r="C394" s="29">
        <f>Perennials!C106</f>
        <v>0</v>
      </c>
      <c r="D394" s="15" t="s">
        <v>165</v>
      </c>
      <c r="E394" s="15" t="s">
        <v>166</v>
      </c>
      <c r="F394" s="16">
        <v>3</v>
      </c>
      <c r="G394" s="16" t="s">
        <v>562</v>
      </c>
      <c r="H394" s="17">
        <v>0</v>
      </c>
      <c r="I394" s="52"/>
      <c r="J394" s="51" t="s">
        <v>271</v>
      </c>
      <c r="K394" s="146">
        <v>1</v>
      </c>
      <c r="L394" s="145">
        <v>4.0000000000000001E-3</v>
      </c>
      <c r="M394" s="1" t="s">
        <v>7</v>
      </c>
      <c r="N394" s="1" t="s">
        <v>588</v>
      </c>
      <c r="P394" s="1">
        <f t="shared" si="22"/>
        <v>0</v>
      </c>
      <c r="Q394" s="1">
        <v>0.7</v>
      </c>
      <c r="R394" s="30">
        <v>9.6109999999996101E-2</v>
      </c>
      <c r="S394" s="4">
        <f t="shared" si="21"/>
        <v>0.7961099999999961</v>
      </c>
    </row>
    <row r="395" spans="1:19" x14ac:dyDescent="0.2">
      <c r="A395" s="7">
        <f t="shared" si="23"/>
        <v>388</v>
      </c>
      <c r="B395" s="29">
        <f>Perennials!B107</f>
        <v>0</v>
      </c>
      <c r="C395" s="29">
        <f>Perennials!C107</f>
        <v>0</v>
      </c>
      <c r="D395" s="15" t="s">
        <v>167</v>
      </c>
      <c r="E395" s="15" t="s">
        <v>168</v>
      </c>
      <c r="F395" s="16">
        <v>10</v>
      </c>
      <c r="G395" s="16" t="s">
        <v>531</v>
      </c>
      <c r="H395" s="17">
        <v>0</v>
      </c>
      <c r="I395" s="52"/>
      <c r="J395" s="51" t="s">
        <v>271</v>
      </c>
      <c r="K395" s="146">
        <v>1</v>
      </c>
      <c r="L395" s="145">
        <v>4.0000000000000001E-3</v>
      </c>
      <c r="M395" s="1" t="s">
        <v>612</v>
      </c>
      <c r="N395" s="1" t="s">
        <v>612</v>
      </c>
      <c r="P395" s="1">
        <f t="shared" si="22"/>
        <v>0</v>
      </c>
      <c r="Q395" s="1">
        <v>0.7</v>
      </c>
      <c r="R395" s="30">
        <v>9.6099999999996105E-2</v>
      </c>
      <c r="S395" s="4">
        <f t="shared" si="21"/>
        <v>0.79609999999999603</v>
      </c>
    </row>
    <row r="396" spans="1:19" x14ac:dyDescent="0.2">
      <c r="A396" s="7">
        <f t="shared" si="23"/>
        <v>389</v>
      </c>
      <c r="B396" s="29">
        <f>Perennials!B108</f>
        <v>0</v>
      </c>
      <c r="C396" s="29">
        <f>Perennials!C108</f>
        <v>0</v>
      </c>
      <c r="D396" s="15" t="s">
        <v>875</v>
      </c>
      <c r="E396" s="15" t="s">
        <v>876</v>
      </c>
      <c r="F396" s="16">
        <v>5</v>
      </c>
      <c r="G396" s="16" t="s">
        <v>531</v>
      </c>
      <c r="H396" s="17">
        <v>0</v>
      </c>
      <c r="I396" s="52"/>
      <c r="J396" s="51" t="s">
        <v>271</v>
      </c>
      <c r="K396" s="146">
        <v>1</v>
      </c>
      <c r="L396" s="145">
        <v>4.0000000000000001E-3</v>
      </c>
      <c r="P396" s="1">
        <f t="shared" si="22"/>
        <v>0</v>
      </c>
      <c r="Q396" s="1">
        <v>0.7</v>
      </c>
      <c r="R396" s="30">
        <v>9.6089999999996095E-2</v>
      </c>
      <c r="S396" s="4">
        <f t="shared" ref="S396:S459" si="24">SUM(Q396+R396+P396)</f>
        <v>0.79608999999999608</v>
      </c>
    </row>
    <row r="397" spans="1:19" x14ac:dyDescent="0.2">
      <c r="A397" s="7">
        <f t="shared" si="23"/>
        <v>390</v>
      </c>
      <c r="B397" s="29">
        <f>Perennials!B109</f>
        <v>0</v>
      </c>
      <c r="C397" s="29">
        <f>Perennials!C109</f>
        <v>0</v>
      </c>
      <c r="D397" s="15" t="s">
        <v>169</v>
      </c>
      <c r="E397" s="15" t="s">
        <v>141</v>
      </c>
      <c r="F397" s="16">
        <v>10</v>
      </c>
      <c r="G397" s="16" t="s">
        <v>562</v>
      </c>
      <c r="H397" s="17">
        <v>0</v>
      </c>
      <c r="I397" s="52"/>
      <c r="J397" s="51" t="s">
        <v>271</v>
      </c>
      <c r="K397" s="146">
        <v>1</v>
      </c>
      <c r="L397" s="145">
        <v>4.0000000000000001E-3</v>
      </c>
      <c r="P397" s="1">
        <f t="shared" si="22"/>
        <v>0</v>
      </c>
      <c r="Q397" s="1">
        <v>0.7</v>
      </c>
      <c r="R397" s="30">
        <v>9.6079999999996099E-2</v>
      </c>
      <c r="S397" s="4">
        <f t="shared" si="24"/>
        <v>0.79607999999999601</v>
      </c>
    </row>
    <row r="398" spans="1:19" x14ac:dyDescent="0.2">
      <c r="A398" s="7">
        <f t="shared" si="23"/>
        <v>391</v>
      </c>
      <c r="B398" s="29">
        <f>Perennials!B110</f>
        <v>0</v>
      </c>
      <c r="C398" s="29">
        <f>Perennials!C110</f>
        <v>0</v>
      </c>
      <c r="D398" s="15" t="s">
        <v>1216</v>
      </c>
      <c r="E398" s="15" t="s">
        <v>1217</v>
      </c>
      <c r="F398" s="16">
        <v>5</v>
      </c>
      <c r="G398" s="16" t="s">
        <v>531</v>
      </c>
      <c r="H398" s="17">
        <v>0</v>
      </c>
      <c r="I398" s="52"/>
      <c r="J398" s="51" t="s">
        <v>271</v>
      </c>
      <c r="K398" s="146">
        <v>1</v>
      </c>
      <c r="L398" s="145">
        <v>4.0000000000000001E-3</v>
      </c>
      <c r="M398" s="1" t="s">
        <v>609</v>
      </c>
      <c r="N398" s="1" t="s">
        <v>588</v>
      </c>
      <c r="P398" s="1">
        <f t="shared" si="22"/>
        <v>0</v>
      </c>
      <c r="Q398" s="1">
        <v>0.7</v>
      </c>
      <c r="R398" s="30">
        <v>9.6069999999996103E-2</v>
      </c>
      <c r="S398" s="4">
        <f t="shared" si="24"/>
        <v>0.79606999999999606</v>
      </c>
    </row>
    <row r="399" spans="1:19" x14ac:dyDescent="0.2">
      <c r="A399" s="7">
        <f t="shared" si="23"/>
        <v>392</v>
      </c>
      <c r="B399" s="29">
        <f>Perennials!B111</f>
        <v>0</v>
      </c>
      <c r="C399" s="29">
        <f>Perennials!C111</f>
        <v>0</v>
      </c>
      <c r="D399" s="15" t="s">
        <v>170</v>
      </c>
      <c r="E399" s="15" t="s">
        <v>171</v>
      </c>
      <c r="F399" s="16">
        <v>5</v>
      </c>
      <c r="G399" s="16" t="s">
        <v>531</v>
      </c>
      <c r="H399" s="17">
        <v>0</v>
      </c>
      <c r="I399" s="52"/>
      <c r="J399" s="51" t="s">
        <v>271</v>
      </c>
      <c r="K399" s="146">
        <v>1</v>
      </c>
      <c r="L399" s="145">
        <v>4.0000000000000001E-3</v>
      </c>
      <c r="M399" s="1" t="s">
        <v>588</v>
      </c>
      <c r="N399" s="1" t="s">
        <v>588</v>
      </c>
      <c r="P399" s="1">
        <f t="shared" si="22"/>
        <v>0</v>
      </c>
      <c r="Q399" s="1">
        <v>0.7</v>
      </c>
      <c r="R399" s="30">
        <v>9.6059999999996107E-2</v>
      </c>
      <c r="S399" s="4">
        <f t="shared" si="24"/>
        <v>0.7960599999999961</v>
      </c>
    </row>
    <row r="400" spans="1:19" x14ac:dyDescent="0.2">
      <c r="A400" s="7">
        <f t="shared" si="23"/>
        <v>393</v>
      </c>
      <c r="B400" s="29">
        <f>Perennials!B112</f>
        <v>0</v>
      </c>
      <c r="C400" s="29">
        <f>Perennials!C112</f>
        <v>0</v>
      </c>
      <c r="D400" s="15" t="s">
        <v>172</v>
      </c>
      <c r="E400" s="15" t="s">
        <v>173</v>
      </c>
      <c r="F400" s="16">
        <v>10</v>
      </c>
      <c r="G400" s="16" t="s">
        <v>563</v>
      </c>
      <c r="H400" s="17">
        <v>0</v>
      </c>
      <c r="I400" s="52"/>
      <c r="J400" s="51" t="s">
        <v>271</v>
      </c>
      <c r="K400" s="146">
        <v>1</v>
      </c>
      <c r="L400" s="145">
        <v>4.0000000000000001E-3</v>
      </c>
      <c r="P400" s="1">
        <f t="shared" si="22"/>
        <v>0</v>
      </c>
      <c r="Q400" s="1">
        <v>0.7</v>
      </c>
      <c r="R400" s="30">
        <v>9.6049999999996097E-2</v>
      </c>
      <c r="S400" s="4">
        <f t="shared" si="24"/>
        <v>0.79604999999999604</v>
      </c>
    </row>
    <row r="401" spans="1:19" x14ac:dyDescent="0.2">
      <c r="A401" s="7">
        <f t="shared" si="23"/>
        <v>394</v>
      </c>
      <c r="B401" s="29">
        <f>Perennials!B113</f>
        <v>0</v>
      </c>
      <c r="C401" s="29">
        <f>Perennials!C113</f>
        <v>0</v>
      </c>
      <c r="D401" s="15" t="s">
        <v>1219</v>
      </c>
      <c r="E401" s="15" t="s">
        <v>174</v>
      </c>
      <c r="F401" s="16">
        <v>10</v>
      </c>
      <c r="G401" s="16" t="s">
        <v>563</v>
      </c>
      <c r="H401" s="17">
        <v>0</v>
      </c>
      <c r="I401" s="52"/>
      <c r="J401" s="51" t="s">
        <v>271</v>
      </c>
      <c r="K401" s="146">
        <v>1</v>
      </c>
      <c r="L401" s="145">
        <v>4.0000000000000001E-3</v>
      </c>
      <c r="M401" s="1" t="s">
        <v>599</v>
      </c>
      <c r="N401" s="1" t="s">
        <v>609</v>
      </c>
      <c r="P401" s="1">
        <f t="shared" si="22"/>
        <v>0</v>
      </c>
      <c r="Q401" s="1">
        <v>0.7</v>
      </c>
      <c r="R401" s="30">
        <v>9.6039999999996004E-2</v>
      </c>
      <c r="S401" s="4">
        <f t="shared" si="24"/>
        <v>0.79603999999999597</v>
      </c>
    </row>
    <row r="402" spans="1:19" x14ac:dyDescent="0.2">
      <c r="A402" s="7">
        <f t="shared" si="23"/>
        <v>395</v>
      </c>
      <c r="B402" s="29">
        <f>Perennials!B114</f>
        <v>0</v>
      </c>
      <c r="C402" s="29">
        <f>Perennials!C114</f>
        <v>0</v>
      </c>
      <c r="D402" s="15" t="s">
        <v>175</v>
      </c>
      <c r="E402" s="15" t="s">
        <v>176</v>
      </c>
      <c r="F402" s="16">
        <v>10</v>
      </c>
      <c r="G402" s="16" t="s">
        <v>563</v>
      </c>
      <c r="H402" s="17">
        <v>0</v>
      </c>
      <c r="I402" s="52" t="s">
        <v>446</v>
      </c>
      <c r="J402" s="51" t="s">
        <v>271</v>
      </c>
      <c r="K402" s="146">
        <v>0.5</v>
      </c>
      <c r="L402" s="145">
        <v>2E-3</v>
      </c>
      <c r="P402" s="1">
        <f t="shared" si="22"/>
        <v>0</v>
      </c>
      <c r="Q402" s="1">
        <v>0.7</v>
      </c>
      <c r="R402" s="30">
        <v>9.6029999999995994E-2</v>
      </c>
      <c r="S402" s="4">
        <f t="shared" si="24"/>
        <v>0.79602999999999591</v>
      </c>
    </row>
    <row r="403" spans="1:19" x14ac:dyDescent="0.2">
      <c r="A403" s="7">
        <f t="shared" si="23"/>
        <v>396</v>
      </c>
      <c r="B403" s="29">
        <f>Perennials!B115</f>
        <v>0</v>
      </c>
      <c r="C403" s="29">
        <f>Perennials!C115</f>
        <v>0</v>
      </c>
      <c r="D403" s="15" t="s">
        <v>177</v>
      </c>
      <c r="E403" s="15" t="s">
        <v>178</v>
      </c>
      <c r="F403" s="16">
        <v>10</v>
      </c>
      <c r="G403" s="16" t="s">
        <v>531</v>
      </c>
      <c r="H403" s="17">
        <v>0</v>
      </c>
      <c r="I403" s="52"/>
      <c r="J403" s="51" t="s">
        <v>271</v>
      </c>
      <c r="K403" s="146">
        <v>1</v>
      </c>
      <c r="L403" s="145">
        <v>4.0000000000000001E-3</v>
      </c>
      <c r="M403" s="1" t="s">
        <v>599</v>
      </c>
      <c r="N403" s="1" t="s">
        <v>599</v>
      </c>
      <c r="P403" s="1">
        <f t="shared" si="22"/>
        <v>0</v>
      </c>
      <c r="Q403" s="1">
        <v>0.7</v>
      </c>
      <c r="R403" s="30">
        <v>9.6019999999995997E-2</v>
      </c>
      <c r="S403" s="4">
        <f t="shared" si="24"/>
        <v>0.79601999999999595</v>
      </c>
    </row>
    <row r="404" spans="1:19" x14ac:dyDescent="0.2">
      <c r="A404" s="7">
        <f t="shared" si="23"/>
        <v>397</v>
      </c>
      <c r="B404" s="29">
        <f>Perennials!B116</f>
        <v>0</v>
      </c>
      <c r="C404" s="29">
        <f>Perennials!C116</f>
        <v>0</v>
      </c>
      <c r="D404" s="15" t="s">
        <v>1218</v>
      </c>
      <c r="E404" s="15" t="s">
        <v>179</v>
      </c>
      <c r="F404" s="16">
        <v>10</v>
      </c>
      <c r="G404" s="16" t="s">
        <v>562</v>
      </c>
      <c r="H404" s="17">
        <v>0</v>
      </c>
      <c r="I404" s="52"/>
      <c r="J404" s="51" t="s">
        <v>271</v>
      </c>
      <c r="K404" s="146">
        <v>1</v>
      </c>
      <c r="L404" s="145">
        <v>4.0000000000000001E-3</v>
      </c>
      <c r="M404" s="1" t="s">
        <v>163</v>
      </c>
      <c r="N404" s="1" t="s">
        <v>612</v>
      </c>
      <c r="P404" s="1">
        <f t="shared" si="22"/>
        <v>0</v>
      </c>
      <c r="Q404" s="1">
        <v>0.7</v>
      </c>
      <c r="R404" s="30">
        <v>9.6009999999996001E-2</v>
      </c>
      <c r="S404" s="4">
        <f t="shared" si="24"/>
        <v>0.796009999999996</v>
      </c>
    </row>
    <row r="405" spans="1:19" x14ac:dyDescent="0.2">
      <c r="A405" s="7">
        <f t="shared" si="23"/>
        <v>398</v>
      </c>
      <c r="B405" s="29">
        <f>Perennials!B117</f>
        <v>0</v>
      </c>
      <c r="C405" s="29">
        <f>Perennials!C117</f>
        <v>0</v>
      </c>
      <c r="D405" s="15" t="s">
        <v>180</v>
      </c>
      <c r="E405" s="15" t="s">
        <v>1220</v>
      </c>
      <c r="F405" s="16">
        <v>10</v>
      </c>
      <c r="G405" s="16" t="s">
        <v>531</v>
      </c>
      <c r="H405" s="17">
        <v>0</v>
      </c>
      <c r="I405" s="52"/>
      <c r="J405" s="51" t="s">
        <v>271</v>
      </c>
      <c r="K405" s="146">
        <v>1</v>
      </c>
      <c r="L405" s="145">
        <v>4.0000000000000001E-3</v>
      </c>
      <c r="M405" s="1" t="s">
        <v>605</v>
      </c>
      <c r="N405" s="1" t="s">
        <v>609</v>
      </c>
      <c r="P405" s="1">
        <f t="shared" si="22"/>
        <v>0</v>
      </c>
      <c r="Q405" s="1">
        <v>0.7</v>
      </c>
      <c r="R405" s="30">
        <v>9.5999999999996005E-2</v>
      </c>
      <c r="S405" s="4">
        <f t="shared" si="24"/>
        <v>0.79599999999999593</v>
      </c>
    </row>
    <row r="406" spans="1:19" x14ac:dyDescent="0.2">
      <c r="A406" s="7">
        <f t="shared" si="23"/>
        <v>399</v>
      </c>
      <c r="B406" s="29">
        <f>Perennials!B118</f>
        <v>0</v>
      </c>
      <c r="C406" s="29">
        <f>Perennials!C118</f>
        <v>0</v>
      </c>
      <c r="D406" s="15" t="s">
        <v>1316</v>
      </c>
      <c r="E406" s="15" t="s">
        <v>181</v>
      </c>
      <c r="F406" s="16">
        <v>10</v>
      </c>
      <c r="G406" s="16" t="s">
        <v>531</v>
      </c>
      <c r="H406" s="17">
        <v>0</v>
      </c>
      <c r="I406" s="52"/>
      <c r="J406" s="51" t="s">
        <v>271</v>
      </c>
      <c r="K406" s="146">
        <v>1</v>
      </c>
      <c r="L406" s="145">
        <v>4.0000000000000001E-3</v>
      </c>
      <c r="P406" s="1">
        <f t="shared" si="22"/>
        <v>0</v>
      </c>
      <c r="Q406" s="1">
        <v>0.7</v>
      </c>
      <c r="R406" s="30">
        <v>9.5989999999995995E-2</v>
      </c>
      <c r="S406" s="4">
        <f t="shared" si="24"/>
        <v>0.79598999999999598</v>
      </c>
    </row>
    <row r="407" spans="1:19" x14ac:dyDescent="0.2">
      <c r="A407" s="7">
        <f t="shared" si="23"/>
        <v>400</v>
      </c>
      <c r="B407" s="29">
        <f>Perennials!B119</f>
        <v>0</v>
      </c>
      <c r="C407" s="29">
        <f>Perennials!C119</f>
        <v>0</v>
      </c>
      <c r="D407" s="15" t="s">
        <v>182</v>
      </c>
      <c r="E407" s="15" t="s">
        <v>183</v>
      </c>
      <c r="F407" s="16">
        <v>10</v>
      </c>
      <c r="G407" s="16" t="s">
        <v>531</v>
      </c>
      <c r="H407" s="17">
        <v>0</v>
      </c>
      <c r="I407" s="52"/>
      <c r="J407" s="51" t="s">
        <v>271</v>
      </c>
      <c r="K407" s="146">
        <v>1</v>
      </c>
      <c r="L407" s="145">
        <v>4.0000000000000001E-3</v>
      </c>
      <c r="M407" s="1" t="s">
        <v>619</v>
      </c>
      <c r="N407" s="1" t="s">
        <v>609</v>
      </c>
      <c r="P407" s="1">
        <f t="shared" si="22"/>
        <v>0</v>
      </c>
      <c r="Q407" s="1">
        <v>0.7</v>
      </c>
      <c r="R407" s="30">
        <v>9.5979999999995999E-2</v>
      </c>
      <c r="S407" s="4">
        <f t="shared" si="24"/>
        <v>0.79597999999999591</v>
      </c>
    </row>
    <row r="408" spans="1:19" x14ac:dyDescent="0.2">
      <c r="A408" s="7">
        <f t="shared" si="23"/>
        <v>401</v>
      </c>
      <c r="B408" s="29">
        <f>Perennials!B120</f>
        <v>0</v>
      </c>
      <c r="C408" s="29">
        <f>Perennials!C120</f>
        <v>0</v>
      </c>
      <c r="D408" s="15" t="s">
        <v>184</v>
      </c>
      <c r="E408" s="15" t="s">
        <v>1352</v>
      </c>
      <c r="F408" s="16">
        <v>10</v>
      </c>
      <c r="G408" s="16" t="s">
        <v>562</v>
      </c>
      <c r="H408" s="17">
        <v>0</v>
      </c>
      <c r="I408" s="52"/>
      <c r="J408" s="51" t="s">
        <v>271</v>
      </c>
      <c r="K408" s="146">
        <v>1</v>
      </c>
      <c r="L408" s="145">
        <v>4.0000000000000001E-3</v>
      </c>
      <c r="P408" s="1">
        <f t="shared" si="22"/>
        <v>0</v>
      </c>
      <c r="Q408" s="1">
        <v>0.7</v>
      </c>
      <c r="R408" s="30">
        <v>9.5969999999996003E-2</v>
      </c>
      <c r="S408" s="4">
        <f t="shared" si="24"/>
        <v>0.79596999999999596</v>
      </c>
    </row>
    <row r="409" spans="1:19" x14ac:dyDescent="0.2">
      <c r="A409" s="7">
        <f t="shared" si="23"/>
        <v>402</v>
      </c>
      <c r="B409" s="29">
        <f>Perennials!B121</f>
        <v>0</v>
      </c>
      <c r="C409" s="29">
        <f>Perennials!C121</f>
        <v>0</v>
      </c>
      <c r="D409" s="15" t="s">
        <v>185</v>
      </c>
      <c r="E409" s="15" t="s">
        <v>186</v>
      </c>
      <c r="F409" s="16">
        <v>10</v>
      </c>
      <c r="G409" s="16" t="s">
        <v>562</v>
      </c>
      <c r="H409" s="17">
        <v>0</v>
      </c>
      <c r="I409" s="52" t="s">
        <v>1353</v>
      </c>
      <c r="J409" s="51" t="s">
        <v>271</v>
      </c>
      <c r="K409" s="146">
        <v>1</v>
      </c>
      <c r="L409" s="145">
        <v>4.0000000000000001E-3</v>
      </c>
      <c r="M409" s="1" t="s">
        <v>612</v>
      </c>
      <c r="N409" s="1" t="s">
        <v>609</v>
      </c>
      <c r="P409" s="1">
        <f t="shared" si="22"/>
        <v>0</v>
      </c>
      <c r="Q409" s="1">
        <v>0.7</v>
      </c>
      <c r="R409" s="30">
        <v>9.5959999999996007E-2</v>
      </c>
      <c r="S409" s="4">
        <f t="shared" si="24"/>
        <v>0.795959999999996</v>
      </c>
    </row>
    <row r="410" spans="1:19" x14ac:dyDescent="0.2">
      <c r="A410" s="7">
        <f t="shared" si="23"/>
        <v>403</v>
      </c>
      <c r="B410" s="29">
        <f>Perennials!B122</f>
        <v>0</v>
      </c>
      <c r="C410" s="29">
        <f>Perennials!C122</f>
        <v>0</v>
      </c>
      <c r="D410" s="15" t="s">
        <v>187</v>
      </c>
      <c r="E410" s="15" t="s">
        <v>188</v>
      </c>
      <c r="F410" s="16">
        <v>10</v>
      </c>
      <c r="G410" s="16" t="s">
        <v>531</v>
      </c>
      <c r="H410" s="17">
        <v>0</v>
      </c>
      <c r="I410" s="52"/>
      <c r="J410" s="51" t="s">
        <v>271</v>
      </c>
      <c r="K410" s="146">
        <v>1</v>
      </c>
      <c r="L410" s="145">
        <v>4.0000000000000001E-3</v>
      </c>
      <c r="M410" s="1" t="s">
        <v>605</v>
      </c>
      <c r="N410" s="1" t="s">
        <v>599</v>
      </c>
      <c r="P410" s="1">
        <f t="shared" si="22"/>
        <v>0</v>
      </c>
      <c r="Q410" s="1">
        <v>0.7</v>
      </c>
      <c r="R410" s="30">
        <v>9.5949999999995997E-2</v>
      </c>
      <c r="S410" s="4">
        <f t="shared" si="24"/>
        <v>0.79594999999999594</v>
      </c>
    </row>
    <row r="411" spans="1:19" x14ac:dyDescent="0.2">
      <c r="A411" s="7">
        <f t="shared" si="23"/>
        <v>404</v>
      </c>
      <c r="B411" s="29">
        <f>Perennials!B123</f>
        <v>0</v>
      </c>
      <c r="C411" s="29">
        <f>Perennials!C123</f>
        <v>0</v>
      </c>
      <c r="D411" s="15" t="s">
        <v>189</v>
      </c>
      <c r="E411" s="15" t="s">
        <v>190</v>
      </c>
      <c r="F411" s="16">
        <v>4</v>
      </c>
      <c r="G411" s="16" t="s">
        <v>531</v>
      </c>
      <c r="H411" s="17">
        <v>0</v>
      </c>
      <c r="I411" s="52"/>
      <c r="J411" s="51" t="s">
        <v>271</v>
      </c>
      <c r="K411" s="146">
        <v>1</v>
      </c>
      <c r="L411" s="145">
        <v>4.0000000000000001E-3</v>
      </c>
      <c r="P411" s="1">
        <f t="shared" si="22"/>
        <v>0</v>
      </c>
      <c r="Q411" s="1">
        <v>0.7</v>
      </c>
      <c r="R411" s="30">
        <v>9.5939999999995904E-2</v>
      </c>
      <c r="S411" s="4">
        <f t="shared" si="24"/>
        <v>0.79593999999999587</v>
      </c>
    </row>
    <row r="412" spans="1:19" x14ac:dyDescent="0.2">
      <c r="A412" s="7">
        <f t="shared" si="23"/>
        <v>405</v>
      </c>
      <c r="B412" s="29">
        <f>Perennials!B124</f>
        <v>0</v>
      </c>
      <c r="C412" s="29">
        <f>Perennials!C124</f>
        <v>0</v>
      </c>
      <c r="D412" s="15" t="s">
        <v>191</v>
      </c>
      <c r="E412" s="15" t="s">
        <v>192</v>
      </c>
      <c r="F412" s="16">
        <v>10</v>
      </c>
      <c r="G412" s="16" t="s">
        <v>531</v>
      </c>
      <c r="H412" s="17">
        <v>0</v>
      </c>
      <c r="I412" s="52"/>
      <c r="J412" s="51" t="s">
        <v>271</v>
      </c>
      <c r="K412" s="146">
        <v>1</v>
      </c>
      <c r="L412" s="145">
        <v>4.0000000000000001E-3</v>
      </c>
      <c r="M412" s="1" t="s">
        <v>599</v>
      </c>
      <c r="N412" s="1" t="s">
        <v>599</v>
      </c>
      <c r="P412" s="1">
        <f t="shared" si="22"/>
        <v>0</v>
      </c>
      <c r="Q412" s="1">
        <v>0.7</v>
      </c>
      <c r="R412" s="30">
        <v>9.5929999999995894E-2</v>
      </c>
      <c r="S412" s="4">
        <f t="shared" si="24"/>
        <v>0.79592999999999581</v>
      </c>
    </row>
    <row r="413" spans="1:19" x14ac:dyDescent="0.2">
      <c r="A413" s="7">
        <f t="shared" si="23"/>
        <v>406</v>
      </c>
      <c r="B413" s="29">
        <f>Perennials!B125</f>
        <v>0</v>
      </c>
      <c r="C413" s="29">
        <f>Perennials!C125</f>
        <v>0</v>
      </c>
      <c r="D413" s="15" t="s">
        <v>195</v>
      </c>
      <c r="E413" s="15" t="s">
        <v>196</v>
      </c>
      <c r="F413" s="16">
        <v>10</v>
      </c>
      <c r="G413" s="16" t="s">
        <v>562</v>
      </c>
      <c r="H413" s="17">
        <v>0</v>
      </c>
      <c r="I413" s="50"/>
      <c r="J413" s="51" t="s">
        <v>271</v>
      </c>
      <c r="K413" s="146">
        <v>1</v>
      </c>
      <c r="L413" s="145">
        <v>4.0000000000000001E-3</v>
      </c>
      <c r="P413" s="1">
        <f t="shared" si="22"/>
        <v>0</v>
      </c>
      <c r="Q413" s="1">
        <v>0.7</v>
      </c>
      <c r="R413" s="30">
        <v>9.5919999999995897E-2</v>
      </c>
      <c r="S413" s="4">
        <f t="shared" si="24"/>
        <v>0.79591999999999585</v>
      </c>
    </row>
    <row r="414" spans="1:19" ht="15" x14ac:dyDescent="0.2">
      <c r="A414" s="7">
        <f t="shared" si="23"/>
        <v>407</v>
      </c>
      <c r="B414" s="29">
        <f>Perennials!B126</f>
        <v>0</v>
      </c>
      <c r="C414" s="29">
        <f>Perennials!C126</f>
        <v>0</v>
      </c>
      <c r="D414" s="15" t="s">
        <v>935</v>
      </c>
      <c r="E414" s="15" t="s">
        <v>1001</v>
      </c>
      <c r="F414" s="16">
        <v>10</v>
      </c>
      <c r="G414" s="16" t="s">
        <v>562</v>
      </c>
      <c r="H414" s="17">
        <v>0</v>
      </c>
      <c r="I414" s="94" t="s">
        <v>919</v>
      </c>
      <c r="J414" s="51" t="s">
        <v>271</v>
      </c>
      <c r="K414" s="146">
        <v>1</v>
      </c>
      <c r="L414" s="145">
        <v>4.0000000000000001E-3</v>
      </c>
      <c r="P414" s="1">
        <f t="shared" si="22"/>
        <v>0</v>
      </c>
      <c r="Q414" s="1">
        <v>0.7</v>
      </c>
      <c r="R414" s="30">
        <v>9.5909999999995901E-2</v>
      </c>
      <c r="S414" s="4">
        <f t="shared" si="24"/>
        <v>0.7959099999999959</v>
      </c>
    </row>
    <row r="415" spans="1:19" x14ac:dyDescent="0.2">
      <c r="A415" s="7">
        <f t="shared" si="23"/>
        <v>408</v>
      </c>
      <c r="B415" s="29">
        <f>Perennials!B127</f>
        <v>0</v>
      </c>
      <c r="C415" s="29">
        <f>Perennials!C127</f>
        <v>0</v>
      </c>
      <c r="D415" s="15" t="s">
        <v>193</v>
      </c>
      <c r="E415" s="15" t="s">
        <v>194</v>
      </c>
      <c r="F415" s="16">
        <v>10</v>
      </c>
      <c r="G415" s="16" t="s">
        <v>562</v>
      </c>
      <c r="H415" s="17">
        <v>0</v>
      </c>
      <c r="I415" s="50"/>
      <c r="J415" s="51" t="s">
        <v>271</v>
      </c>
      <c r="K415" s="146">
        <v>1</v>
      </c>
      <c r="L415" s="145">
        <v>4.0000000000000001E-3</v>
      </c>
      <c r="M415" s="1" t="s">
        <v>612</v>
      </c>
      <c r="N415" s="1" t="s">
        <v>612</v>
      </c>
      <c r="P415" s="1">
        <f t="shared" si="22"/>
        <v>0</v>
      </c>
      <c r="Q415" s="1">
        <v>0.7</v>
      </c>
      <c r="R415" s="30">
        <v>9.5899999999995905E-2</v>
      </c>
      <c r="S415" s="4">
        <f t="shared" si="24"/>
        <v>0.79589999999999583</v>
      </c>
    </row>
    <row r="416" spans="1:19" ht="15" x14ac:dyDescent="0.2">
      <c r="A416" s="7">
        <f t="shared" si="23"/>
        <v>409</v>
      </c>
      <c r="B416" s="29">
        <f>Perennials!B128</f>
        <v>0</v>
      </c>
      <c r="C416" s="29">
        <f>Perennials!C128</f>
        <v>0</v>
      </c>
      <c r="D416" s="15" t="s">
        <v>999</v>
      </c>
      <c r="E416" s="15" t="s">
        <v>1000</v>
      </c>
      <c r="F416" s="16">
        <v>8</v>
      </c>
      <c r="G416" s="16" t="s">
        <v>562</v>
      </c>
      <c r="H416" s="17">
        <v>0</v>
      </c>
      <c r="I416" s="94" t="s">
        <v>996</v>
      </c>
      <c r="J416" s="51" t="s">
        <v>271</v>
      </c>
      <c r="K416" s="146">
        <v>1</v>
      </c>
      <c r="L416" s="145">
        <v>4.0000000000000001E-3</v>
      </c>
      <c r="P416" s="1">
        <f t="shared" si="22"/>
        <v>0</v>
      </c>
      <c r="Q416" s="1">
        <v>0.7</v>
      </c>
      <c r="R416" s="30">
        <v>9.5889999999995895E-2</v>
      </c>
      <c r="S416" s="4">
        <f t="shared" si="24"/>
        <v>0.79588999999999588</v>
      </c>
    </row>
    <row r="417" spans="1:19" x14ac:dyDescent="0.2">
      <c r="A417" s="7">
        <f t="shared" si="23"/>
        <v>410</v>
      </c>
      <c r="B417" s="29">
        <f>Perennials!B129</f>
        <v>0</v>
      </c>
      <c r="C417" s="29">
        <f>Perennials!C129</f>
        <v>0</v>
      </c>
      <c r="D417" s="15" t="s">
        <v>1317</v>
      </c>
      <c r="E417" s="15" t="s">
        <v>240</v>
      </c>
      <c r="F417" s="16">
        <v>10</v>
      </c>
      <c r="G417" s="16" t="s">
        <v>531</v>
      </c>
      <c r="H417" s="17">
        <v>0</v>
      </c>
      <c r="I417" s="50"/>
      <c r="J417" s="51" t="s">
        <v>271</v>
      </c>
      <c r="K417" s="146">
        <v>1</v>
      </c>
      <c r="L417" s="145">
        <v>4.0000000000000001E-3</v>
      </c>
      <c r="P417" s="1">
        <f t="shared" si="22"/>
        <v>0</v>
      </c>
      <c r="Q417" s="1">
        <v>0.7</v>
      </c>
      <c r="R417" s="30">
        <v>9.5879999999995899E-2</v>
      </c>
      <c r="S417" s="4">
        <f t="shared" si="24"/>
        <v>0.79587999999999581</v>
      </c>
    </row>
    <row r="418" spans="1:19" x14ac:dyDescent="0.2">
      <c r="A418" s="7">
        <f t="shared" si="23"/>
        <v>411</v>
      </c>
      <c r="B418" s="29">
        <f>Perennials!B130</f>
        <v>0</v>
      </c>
      <c r="C418" s="29">
        <f>Perennials!C130</f>
        <v>0</v>
      </c>
      <c r="D418" s="15" t="s">
        <v>197</v>
      </c>
      <c r="E418" s="15" t="s">
        <v>198</v>
      </c>
      <c r="F418" s="16">
        <v>10</v>
      </c>
      <c r="G418" s="16" t="s">
        <v>562</v>
      </c>
      <c r="H418" s="17">
        <v>0</v>
      </c>
      <c r="I418" s="50" t="s">
        <v>1221</v>
      </c>
      <c r="J418" s="51" t="s">
        <v>271</v>
      </c>
      <c r="K418" s="146">
        <v>1</v>
      </c>
      <c r="L418" s="145">
        <v>4.0000000000000001E-3</v>
      </c>
      <c r="P418" s="1">
        <f t="shared" si="22"/>
        <v>0</v>
      </c>
      <c r="Q418" s="1">
        <v>0.7</v>
      </c>
      <c r="R418" s="30">
        <v>9.5869999999995903E-2</v>
      </c>
      <c r="S418" s="4">
        <f t="shared" si="24"/>
        <v>0.79586999999999586</v>
      </c>
    </row>
    <row r="419" spans="1:19" x14ac:dyDescent="0.2">
      <c r="A419" s="7">
        <f t="shared" si="23"/>
        <v>412</v>
      </c>
      <c r="B419" s="29">
        <f>Perennials!B131</f>
        <v>0</v>
      </c>
      <c r="C419" s="29">
        <f>Perennials!C131</f>
        <v>0</v>
      </c>
      <c r="D419" s="15" t="s">
        <v>199</v>
      </c>
      <c r="E419" s="15" t="s">
        <v>200</v>
      </c>
      <c r="F419" s="16">
        <v>3</v>
      </c>
      <c r="G419" s="16" t="s">
        <v>531</v>
      </c>
      <c r="H419" s="17">
        <v>0</v>
      </c>
      <c r="I419" s="50"/>
      <c r="J419" s="51" t="s">
        <v>271</v>
      </c>
      <c r="K419" s="146">
        <v>1</v>
      </c>
      <c r="L419" s="145">
        <v>4.0000000000000001E-3</v>
      </c>
      <c r="P419" s="1">
        <f t="shared" si="22"/>
        <v>0</v>
      </c>
      <c r="Q419" s="1">
        <v>0.7</v>
      </c>
      <c r="R419" s="30">
        <v>9.5859999999995907E-2</v>
      </c>
      <c r="S419" s="4">
        <f t="shared" si="24"/>
        <v>0.7958599999999959</v>
      </c>
    </row>
    <row r="420" spans="1:19" x14ac:dyDescent="0.2">
      <c r="A420" s="7">
        <f t="shared" si="23"/>
        <v>413</v>
      </c>
      <c r="B420" s="29">
        <f>Perennials!B132</f>
        <v>0</v>
      </c>
      <c r="C420" s="29">
        <f>Perennials!C132</f>
        <v>0</v>
      </c>
      <c r="D420" s="15" t="s">
        <v>201</v>
      </c>
      <c r="E420" s="15" t="s">
        <v>202</v>
      </c>
      <c r="F420" s="16">
        <v>10</v>
      </c>
      <c r="G420" s="16" t="s">
        <v>124</v>
      </c>
      <c r="H420" s="17">
        <v>0</v>
      </c>
      <c r="I420" s="50"/>
      <c r="J420" s="51" t="s">
        <v>271</v>
      </c>
      <c r="K420" s="146">
        <v>1</v>
      </c>
      <c r="L420" s="145">
        <v>4.0000000000000001E-3</v>
      </c>
      <c r="M420" s="1" t="s">
        <v>588</v>
      </c>
      <c r="N420" s="1" t="s">
        <v>609</v>
      </c>
      <c r="P420" s="1">
        <f t="shared" ref="P420:P483" si="25">IF(C420=0,0,1)</f>
        <v>0</v>
      </c>
      <c r="Q420" s="1">
        <v>0.7</v>
      </c>
      <c r="R420" s="30">
        <v>9.5849999999995897E-2</v>
      </c>
      <c r="S420" s="4">
        <f t="shared" si="24"/>
        <v>0.79584999999999584</v>
      </c>
    </row>
    <row r="421" spans="1:19" x14ac:dyDescent="0.2">
      <c r="A421" s="7">
        <f t="shared" ref="A421:A484" si="26">RANK(S421,S$5:S$631,0)</f>
        <v>414</v>
      </c>
      <c r="B421" s="29">
        <f>Perennials!B133</f>
        <v>0</v>
      </c>
      <c r="C421" s="29">
        <f>Perennials!C133</f>
        <v>0</v>
      </c>
      <c r="D421" s="15" t="s">
        <v>203</v>
      </c>
      <c r="E421" s="15" t="s">
        <v>204</v>
      </c>
      <c r="F421" s="16">
        <v>5</v>
      </c>
      <c r="G421" s="16" t="s">
        <v>531</v>
      </c>
      <c r="H421" s="17">
        <v>0</v>
      </c>
      <c r="I421" s="50"/>
      <c r="J421" s="51" t="s">
        <v>271</v>
      </c>
      <c r="K421" s="146">
        <v>1</v>
      </c>
      <c r="L421" s="145">
        <v>4.0000000000000001E-3</v>
      </c>
      <c r="M421" s="1" t="s">
        <v>609</v>
      </c>
      <c r="N421" s="1" t="s">
        <v>612</v>
      </c>
      <c r="P421" s="1">
        <f t="shared" si="25"/>
        <v>0</v>
      </c>
      <c r="Q421" s="1">
        <v>0.7</v>
      </c>
      <c r="R421" s="30">
        <v>9.5839999999995804E-2</v>
      </c>
      <c r="S421" s="4">
        <f t="shared" si="24"/>
        <v>0.79583999999999577</v>
      </c>
    </row>
    <row r="422" spans="1:19" x14ac:dyDescent="0.2">
      <c r="A422" s="7">
        <f t="shared" si="26"/>
        <v>415</v>
      </c>
      <c r="B422" s="29">
        <f>Perennials!B134</f>
        <v>0</v>
      </c>
      <c r="C422" s="29">
        <f>Perennials!C134</f>
        <v>0</v>
      </c>
      <c r="D422" s="15" t="s">
        <v>205</v>
      </c>
      <c r="E422" s="15" t="s">
        <v>206</v>
      </c>
      <c r="F422" s="16">
        <v>4</v>
      </c>
      <c r="G422" s="16" t="s">
        <v>562</v>
      </c>
      <c r="H422" s="17">
        <v>0</v>
      </c>
      <c r="I422" s="50"/>
      <c r="J422" s="51" t="s">
        <v>271</v>
      </c>
      <c r="K422" s="146">
        <v>1</v>
      </c>
      <c r="L422" s="145">
        <v>4.0000000000000001E-3</v>
      </c>
      <c r="M422" s="1" t="s">
        <v>599</v>
      </c>
      <c r="N422" s="1" t="s">
        <v>612</v>
      </c>
      <c r="P422" s="1">
        <f t="shared" si="25"/>
        <v>0</v>
      </c>
      <c r="Q422" s="1">
        <v>0.7</v>
      </c>
      <c r="R422" s="30">
        <v>9.5829999999995794E-2</v>
      </c>
      <c r="S422" s="4">
        <f t="shared" si="24"/>
        <v>0.79582999999999571</v>
      </c>
    </row>
    <row r="423" spans="1:19" x14ac:dyDescent="0.2">
      <c r="A423" s="7">
        <f t="shared" si="26"/>
        <v>416</v>
      </c>
      <c r="B423" s="29">
        <f>Perennials!B135</f>
        <v>0</v>
      </c>
      <c r="C423" s="29">
        <f>Perennials!C135</f>
        <v>0</v>
      </c>
      <c r="D423" s="15" t="s">
        <v>1319</v>
      </c>
      <c r="E423" s="15" t="s">
        <v>212</v>
      </c>
      <c r="F423" s="16">
        <v>10</v>
      </c>
      <c r="G423" s="16" t="s">
        <v>531</v>
      </c>
      <c r="H423" s="17">
        <v>0</v>
      </c>
      <c r="I423" s="50"/>
      <c r="J423" s="51" t="s">
        <v>271</v>
      </c>
      <c r="K423" s="146">
        <v>1</v>
      </c>
      <c r="L423" s="145">
        <v>4.0000000000000001E-3</v>
      </c>
      <c r="M423" s="1" t="s">
        <v>599</v>
      </c>
      <c r="N423" s="1" t="s">
        <v>612</v>
      </c>
      <c r="P423" s="1">
        <f t="shared" si="25"/>
        <v>0</v>
      </c>
      <c r="Q423" s="1">
        <v>0.7</v>
      </c>
      <c r="R423" s="30">
        <v>9.5819999999995797E-2</v>
      </c>
      <c r="S423" s="4">
        <f t="shared" si="24"/>
        <v>0.79581999999999575</v>
      </c>
    </row>
    <row r="424" spans="1:19" x14ac:dyDescent="0.2">
      <c r="A424" s="7">
        <f t="shared" si="26"/>
        <v>417</v>
      </c>
      <c r="B424" s="29">
        <f>Perennials!B136</f>
        <v>0</v>
      </c>
      <c r="C424" s="29">
        <f>Perennials!C136</f>
        <v>0</v>
      </c>
      <c r="D424" s="15" t="s">
        <v>1385</v>
      </c>
      <c r="E424" s="15" t="s">
        <v>1386</v>
      </c>
      <c r="F424" s="16">
        <v>5</v>
      </c>
      <c r="G424" s="16" t="s">
        <v>531</v>
      </c>
      <c r="H424" s="17">
        <v>0</v>
      </c>
      <c r="I424" s="50"/>
      <c r="J424" s="51" t="s">
        <v>271</v>
      </c>
      <c r="K424" s="146">
        <v>1</v>
      </c>
      <c r="L424" s="145">
        <v>4.0000000000000001E-3</v>
      </c>
      <c r="M424" s="1" t="s">
        <v>588</v>
      </c>
      <c r="N424" s="1" t="s">
        <v>588</v>
      </c>
      <c r="P424" s="1">
        <f t="shared" si="25"/>
        <v>0</v>
      </c>
      <c r="Q424" s="1">
        <v>0.7</v>
      </c>
      <c r="R424" s="30">
        <v>9.5809999999995801E-2</v>
      </c>
      <c r="S424" s="4">
        <f t="shared" si="24"/>
        <v>0.7958099999999958</v>
      </c>
    </row>
    <row r="425" spans="1:19" x14ac:dyDescent="0.2">
      <c r="A425" s="7">
        <f t="shared" si="26"/>
        <v>418</v>
      </c>
      <c r="B425" s="29">
        <f>Perennials!B137</f>
        <v>0</v>
      </c>
      <c r="C425" s="29">
        <f>Perennials!C137</f>
        <v>0</v>
      </c>
      <c r="D425" s="15" t="s">
        <v>207</v>
      </c>
      <c r="E425" s="15" t="s">
        <v>208</v>
      </c>
      <c r="F425" s="16">
        <v>10</v>
      </c>
      <c r="G425" s="16" t="s">
        <v>531</v>
      </c>
      <c r="H425" s="17">
        <v>0</v>
      </c>
      <c r="I425" s="50"/>
      <c r="J425" s="51" t="s">
        <v>271</v>
      </c>
      <c r="K425" s="146">
        <v>1</v>
      </c>
      <c r="L425" s="145">
        <v>4.0000000000000001E-3</v>
      </c>
      <c r="M425" s="1" t="s">
        <v>599</v>
      </c>
      <c r="N425" s="1" t="s">
        <v>612</v>
      </c>
      <c r="P425" s="1">
        <f t="shared" si="25"/>
        <v>0</v>
      </c>
      <c r="Q425" s="1">
        <v>0.7</v>
      </c>
      <c r="R425" s="30">
        <v>9.5799999999995805E-2</v>
      </c>
      <c r="S425" s="4">
        <f t="shared" si="24"/>
        <v>0.79579999999999573</v>
      </c>
    </row>
    <row r="426" spans="1:19" x14ac:dyDescent="0.2">
      <c r="A426" s="7">
        <f t="shared" si="26"/>
        <v>419</v>
      </c>
      <c r="B426" s="29">
        <f>Perennials!B138</f>
        <v>0</v>
      </c>
      <c r="C426" s="29">
        <f>Perennials!C138</f>
        <v>0</v>
      </c>
      <c r="D426" s="15" t="s">
        <v>1320</v>
      </c>
      <c r="E426" s="15" t="s">
        <v>213</v>
      </c>
      <c r="F426" s="16">
        <v>4</v>
      </c>
      <c r="G426" s="16" t="s">
        <v>531</v>
      </c>
      <c r="H426" s="17">
        <v>0</v>
      </c>
      <c r="I426" s="50"/>
      <c r="J426" s="51" t="s">
        <v>271</v>
      </c>
      <c r="K426" s="146">
        <v>1</v>
      </c>
      <c r="L426" s="145">
        <v>4.0000000000000001E-3</v>
      </c>
      <c r="M426" s="1" t="s">
        <v>588</v>
      </c>
      <c r="N426" s="1" t="s">
        <v>588</v>
      </c>
      <c r="P426" s="1">
        <f t="shared" si="25"/>
        <v>0</v>
      </c>
      <c r="Q426" s="1">
        <v>0.7</v>
      </c>
      <c r="R426" s="30">
        <v>9.5789999999995795E-2</v>
      </c>
      <c r="S426" s="4">
        <f t="shared" si="24"/>
        <v>0.79578999999999578</v>
      </c>
    </row>
    <row r="427" spans="1:19" x14ac:dyDescent="0.2">
      <c r="A427" s="7">
        <f t="shared" si="26"/>
        <v>420</v>
      </c>
      <c r="B427" s="29">
        <f>Perennials!B139</f>
        <v>0</v>
      </c>
      <c r="C427" s="29">
        <f>Perennials!C139</f>
        <v>0</v>
      </c>
      <c r="D427" s="15" t="s">
        <v>209</v>
      </c>
      <c r="E427" s="15" t="s">
        <v>210</v>
      </c>
      <c r="F427" s="16">
        <v>10</v>
      </c>
      <c r="G427" s="16" t="s">
        <v>562</v>
      </c>
      <c r="H427" s="17">
        <v>0</v>
      </c>
      <c r="I427" s="50"/>
      <c r="J427" s="51" t="s">
        <v>271</v>
      </c>
      <c r="K427" s="146">
        <v>1</v>
      </c>
      <c r="L427" s="145">
        <v>4.0000000000000001E-3</v>
      </c>
      <c r="M427" s="1" t="s">
        <v>8</v>
      </c>
      <c r="N427" s="1" t="s">
        <v>8</v>
      </c>
      <c r="P427" s="1">
        <f t="shared" si="25"/>
        <v>0</v>
      </c>
      <c r="Q427" s="1">
        <v>0.7</v>
      </c>
      <c r="R427" s="30">
        <v>9.5779999999995799E-2</v>
      </c>
      <c r="S427" s="4">
        <f t="shared" si="24"/>
        <v>0.79577999999999571</v>
      </c>
    </row>
    <row r="428" spans="1:19" x14ac:dyDescent="0.2">
      <c r="A428" s="7">
        <f t="shared" si="26"/>
        <v>421</v>
      </c>
      <c r="B428" s="29">
        <f>Perennials!B140</f>
        <v>0</v>
      </c>
      <c r="C428" s="29">
        <f>Perennials!C140</f>
        <v>0</v>
      </c>
      <c r="D428" s="15" t="s">
        <v>1321</v>
      </c>
      <c r="E428" s="15" t="s">
        <v>211</v>
      </c>
      <c r="F428" s="16">
        <v>10</v>
      </c>
      <c r="G428" s="16" t="s">
        <v>562</v>
      </c>
      <c r="H428" s="17">
        <v>0</v>
      </c>
      <c r="I428" s="50"/>
      <c r="J428" s="51" t="s">
        <v>271</v>
      </c>
      <c r="K428" s="146">
        <v>1</v>
      </c>
      <c r="L428" s="145">
        <v>4.0000000000000001E-3</v>
      </c>
      <c r="M428" s="1" t="s">
        <v>605</v>
      </c>
      <c r="N428" s="1" t="s">
        <v>609</v>
      </c>
      <c r="P428" s="1">
        <f t="shared" si="25"/>
        <v>0</v>
      </c>
      <c r="Q428" s="1">
        <v>0.7</v>
      </c>
      <c r="R428" s="30">
        <v>9.5769999999995803E-2</v>
      </c>
      <c r="S428" s="4">
        <f t="shared" si="24"/>
        <v>0.79576999999999576</v>
      </c>
    </row>
    <row r="429" spans="1:19" x14ac:dyDescent="0.2">
      <c r="A429" s="7">
        <f t="shared" si="26"/>
        <v>422</v>
      </c>
      <c r="B429" s="29">
        <f>Perennials!B141</f>
        <v>0</v>
      </c>
      <c r="C429" s="29">
        <f>Perennials!C141</f>
        <v>0</v>
      </c>
      <c r="D429" s="15" t="s">
        <v>214</v>
      </c>
      <c r="E429" s="15" t="s">
        <v>215</v>
      </c>
      <c r="F429" s="16">
        <v>10</v>
      </c>
      <c r="G429" s="16" t="s">
        <v>531</v>
      </c>
      <c r="H429" s="17">
        <v>0</v>
      </c>
      <c r="I429" s="50"/>
      <c r="J429" s="51" t="s">
        <v>271</v>
      </c>
      <c r="K429" s="146">
        <v>1</v>
      </c>
      <c r="L429" s="145">
        <v>4.0000000000000001E-3</v>
      </c>
      <c r="P429" s="1">
        <f t="shared" si="25"/>
        <v>0</v>
      </c>
      <c r="Q429" s="1">
        <v>0.7</v>
      </c>
      <c r="R429" s="30">
        <v>9.5759999999995807E-2</v>
      </c>
      <c r="S429" s="4">
        <f t="shared" si="24"/>
        <v>0.7957599999999958</v>
      </c>
    </row>
    <row r="430" spans="1:19" ht="15" x14ac:dyDescent="0.2">
      <c r="A430" s="7">
        <f t="shared" si="26"/>
        <v>423</v>
      </c>
      <c r="B430" s="29">
        <f>Perennials!B142</f>
        <v>0</v>
      </c>
      <c r="C430" s="29">
        <f>Perennials!C142</f>
        <v>0</v>
      </c>
      <c r="D430" s="15" t="s">
        <v>951</v>
      </c>
      <c r="E430" s="15" t="s">
        <v>952</v>
      </c>
      <c r="F430" s="16">
        <v>10</v>
      </c>
      <c r="G430" s="16" t="s">
        <v>531</v>
      </c>
      <c r="H430" s="17">
        <v>0</v>
      </c>
      <c r="I430" s="94" t="s">
        <v>946</v>
      </c>
      <c r="J430" s="51" t="s">
        <v>271</v>
      </c>
      <c r="K430" s="146">
        <v>1</v>
      </c>
      <c r="L430" s="145">
        <v>4.0000000000000001E-3</v>
      </c>
      <c r="P430" s="1">
        <f t="shared" si="25"/>
        <v>0</v>
      </c>
      <c r="Q430" s="1">
        <v>0.7</v>
      </c>
      <c r="R430" s="30">
        <v>9.5749999999995797E-2</v>
      </c>
      <c r="S430" s="4">
        <f t="shared" si="24"/>
        <v>0.79574999999999574</v>
      </c>
    </row>
    <row r="431" spans="1:19" x14ac:dyDescent="0.2">
      <c r="A431" s="7">
        <f t="shared" si="26"/>
        <v>424</v>
      </c>
      <c r="B431" s="29">
        <f>Perennials!B143</f>
        <v>0</v>
      </c>
      <c r="C431" s="29">
        <f>Perennials!C143</f>
        <v>0</v>
      </c>
      <c r="D431" s="15" t="s">
        <v>954</v>
      </c>
      <c r="E431" s="15" t="s">
        <v>953</v>
      </c>
      <c r="F431" s="16">
        <v>10</v>
      </c>
      <c r="G431" s="16" t="s">
        <v>531</v>
      </c>
      <c r="H431" s="17">
        <v>0</v>
      </c>
      <c r="I431" s="50"/>
      <c r="J431" s="51" t="s">
        <v>271</v>
      </c>
      <c r="K431" s="146">
        <v>1</v>
      </c>
      <c r="L431" s="145">
        <v>4.0000000000000001E-3</v>
      </c>
      <c r="P431" s="1">
        <f t="shared" si="25"/>
        <v>0</v>
      </c>
      <c r="Q431" s="1">
        <v>0.7</v>
      </c>
      <c r="R431" s="30">
        <v>9.5739999999995704E-2</v>
      </c>
      <c r="S431" s="4">
        <f t="shared" si="24"/>
        <v>0.79573999999999567</v>
      </c>
    </row>
    <row r="432" spans="1:19" x14ac:dyDescent="0.2">
      <c r="A432" s="7">
        <f t="shared" si="26"/>
        <v>425</v>
      </c>
      <c r="B432" s="29">
        <f>Perennials!B144</f>
        <v>0</v>
      </c>
      <c r="C432" s="29">
        <f>Perennials!C144</f>
        <v>0</v>
      </c>
      <c r="D432" s="15" t="s">
        <v>216</v>
      </c>
      <c r="E432" s="15" t="s">
        <v>217</v>
      </c>
      <c r="F432" s="16">
        <v>10</v>
      </c>
      <c r="G432" s="16" t="s">
        <v>562</v>
      </c>
      <c r="H432" s="17">
        <v>0</v>
      </c>
      <c r="I432" s="50"/>
      <c r="J432" s="51" t="s">
        <v>271</v>
      </c>
      <c r="K432" s="146">
        <v>1</v>
      </c>
      <c r="L432" s="145">
        <v>4.0000000000000001E-3</v>
      </c>
      <c r="M432" s="1" t="s">
        <v>8</v>
      </c>
      <c r="N432" s="1" t="s">
        <v>609</v>
      </c>
      <c r="P432" s="1">
        <f t="shared" si="25"/>
        <v>0</v>
      </c>
      <c r="Q432" s="1">
        <v>0.7</v>
      </c>
      <c r="R432" s="30">
        <v>9.5729999999995694E-2</v>
      </c>
      <c r="S432" s="4">
        <f t="shared" si="24"/>
        <v>0.79572999999999561</v>
      </c>
    </row>
    <row r="433" spans="1:19" x14ac:dyDescent="0.2">
      <c r="A433" s="7">
        <f t="shared" si="26"/>
        <v>426</v>
      </c>
      <c r="B433" s="29">
        <f>Perennials!B145</f>
        <v>0</v>
      </c>
      <c r="C433" s="29">
        <f>Perennials!C145</f>
        <v>0</v>
      </c>
      <c r="D433" s="15" t="s">
        <v>218</v>
      </c>
      <c r="E433" s="15" t="s">
        <v>219</v>
      </c>
      <c r="F433" s="16">
        <v>10</v>
      </c>
      <c r="G433" s="16" t="s">
        <v>562</v>
      </c>
      <c r="H433" s="17">
        <v>0</v>
      </c>
      <c r="I433" s="50" t="s">
        <v>1221</v>
      </c>
      <c r="J433" s="51" t="s">
        <v>271</v>
      </c>
      <c r="K433" s="146">
        <v>1</v>
      </c>
      <c r="L433" s="145">
        <v>4.0000000000000001E-3</v>
      </c>
      <c r="M433" s="1" t="s">
        <v>588</v>
      </c>
      <c r="N433" s="1" t="s">
        <v>612</v>
      </c>
      <c r="P433" s="1">
        <f t="shared" si="25"/>
        <v>0</v>
      </c>
      <c r="Q433" s="1">
        <v>0.7</v>
      </c>
      <c r="R433" s="30">
        <v>9.5719999999995697E-2</v>
      </c>
      <c r="S433" s="4">
        <f t="shared" si="24"/>
        <v>0.79571999999999565</v>
      </c>
    </row>
    <row r="434" spans="1:19" x14ac:dyDescent="0.2">
      <c r="A434" s="7">
        <f t="shared" si="26"/>
        <v>427</v>
      </c>
      <c r="B434" s="29">
        <f>Perennials!B146</f>
        <v>0</v>
      </c>
      <c r="C434" s="29">
        <f>Perennials!C146</f>
        <v>0</v>
      </c>
      <c r="D434" s="15" t="s">
        <v>220</v>
      </c>
      <c r="E434" s="15" t="s">
        <v>221</v>
      </c>
      <c r="F434" s="16">
        <v>10</v>
      </c>
      <c r="G434" s="16" t="s">
        <v>531</v>
      </c>
      <c r="H434" s="17">
        <v>0</v>
      </c>
      <c r="I434" s="50"/>
      <c r="J434" s="51" t="s">
        <v>271</v>
      </c>
      <c r="K434" s="146">
        <v>1</v>
      </c>
      <c r="L434" s="145">
        <v>4.0000000000000001E-3</v>
      </c>
      <c r="P434" s="1">
        <f t="shared" si="25"/>
        <v>0</v>
      </c>
      <c r="Q434" s="1">
        <v>0.7</v>
      </c>
      <c r="R434" s="30">
        <v>9.5709999999995701E-2</v>
      </c>
      <c r="S434" s="4">
        <f t="shared" si="24"/>
        <v>0.7957099999999957</v>
      </c>
    </row>
    <row r="435" spans="1:19" x14ac:dyDescent="0.2">
      <c r="A435" s="7">
        <f t="shared" si="26"/>
        <v>428</v>
      </c>
      <c r="B435" s="29">
        <f>Perennials!B147</f>
        <v>0</v>
      </c>
      <c r="C435" s="29">
        <f>Perennials!C147</f>
        <v>0</v>
      </c>
      <c r="D435" s="15" t="s">
        <v>222</v>
      </c>
      <c r="E435" s="15" t="s">
        <v>1222</v>
      </c>
      <c r="F435" s="16">
        <v>10</v>
      </c>
      <c r="G435" s="16" t="s">
        <v>531</v>
      </c>
      <c r="H435" s="17">
        <v>0</v>
      </c>
      <c r="I435" s="50"/>
      <c r="J435" s="51" t="s">
        <v>271</v>
      </c>
      <c r="K435" s="146">
        <v>1</v>
      </c>
      <c r="L435" s="145">
        <v>4.0000000000000001E-3</v>
      </c>
      <c r="M435" s="1" t="s">
        <v>551</v>
      </c>
      <c r="N435" s="1" t="s">
        <v>605</v>
      </c>
      <c r="P435" s="1">
        <f t="shared" si="25"/>
        <v>0</v>
      </c>
      <c r="Q435" s="1">
        <v>0.7</v>
      </c>
      <c r="R435" s="30">
        <v>9.5699999999995705E-2</v>
      </c>
      <c r="S435" s="4">
        <f t="shared" si="24"/>
        <v>0.79569999999999563</v>
      </c>
    </row>
    <row r="436" spans="1:19" x14ac:dyDescent="0.2">
      <c r="A436" s="7">
        <f t="shared" si="26"/>
        <v>429</v>
      </c>
      <c r="B436" s="29">
        <f>Perennials!B148</f>
        <v>0</v>
      </c>
      <c r="C436" s="29">
        <f>Perennials!C148</f>
        <v>0</v>
      </c>
      <c r="D436" s="15" t="s">
        <v>223</v>
      </c>
      <c r="E436" s="15" t="s">
        <v>224</v>
      </c>
      <c r="F436" s="16">
        <v>10</v>
      </c>
      <c r="G436" s="16" t="s">
        <v>562</v>
      </c>
      <c r="H436" s="17">
        <v>0</v>
      </c>
      <c r="I436" s="50"/>
      <c r="J436" s="51" t="s">
        <v>271</v>
      </c>
      <c r="K436" s="146">
        <v>1</v>
      </c>
      <c r="L436" s="145">
        <v>4.0000000000000001E-3</v>
      </c>
      <c r="M436" s="1" t="s">
        <v>667</v>
      </c>
      <c r="N436" s="1" t="s">
        <v>609</v>
      </c>
      <c r="P436" s="1">
        <f t="shared" si="25"/>
        <v>0</v>
      </c>
      <c r="Q436" s="1">
        <v>0.7</v>
      </c>
      <c r="R436" s="30">
        <v>9.5689999999995695E-2</v>
      </c>
      <c r="S436" s="4">
        <f t="shared" si="24"/>
        <v>0.79568999999999568</v>
      </c>
    </row>
    <row r="437" spans="1:19" x14ac:dyDescent="0.2">
      <c r="A437" s="7">
        <f t="shared" si="26"/>
        <v>430</v>
      </c>
      <c r="B437" s="29">
        <f>Perennials!B149</f>
        <v>0</v>
      </c>
      <c r="C437" s="29">
        <f>Perennials!C149</f>
        <v>0</v>
      </c>
      <c r="D437" s="15" t="s">
        <v>225</v>
      </c>
      <c r="E437" s="15" t="s">
        <v>226</v>
      </c>
      <c r="F437" s="16">
        <v>10</v>
      </c>
      <c r="G437" s="16" t="s">
        <v>531</v>
      </c>
      <c r="H437" s="17">
        <v>0</v>
      </c>
      <c r="I437" s="50"/>
      <c r="J437" s="51" t="s">
        <v>271</v>
      </c>
      <c r="K437" s="146">
        <v>1</v>
      </c>
      <c r="L437" s="145">
        <v>4.0000000000000001E-3</v>
      </c>
      <c r="M437" s="2" t="s">
        <v>612</v>
      </c>
      <c r="N437" s="1" t="s">
        <v>588</v>
      </c>
      <c r="P437" s="1">
        <f t="shared" si="25"/>
        <v>0</v>
      </c>
      <c r="Q437" s="1">
        <v>0.7</v>
      </c>
      <c r="R437" s="30">
        <v>9.5679999999995699E-2</v>
      </c>
      <c r="S437" s="4">
        <f t="shared" si="24"/>
        <v>0.79567999999999561</v>
      </c>
    </row>
    <row r="438" spans="1:19" x14ac:dyDescent="0.2">
      <c r="A438" s="7">
        <f t="shared" si="26"/>
        <v>431</v>
      </c>
      <c r="B438" s="29">
        <f>Perennials!B150</f>
        <v>0</v>
      </c>
      <c r="C438" s="29">
        <f>Perennials!C150</f>
        <v>0</v>
      </c>
      <c r="D438" s="15" t="s">
        <v>227</v>
      </c>
      <c r="E438" s="15" t="s">
        <v>228</v>
      </c>
      <c r="F438" s="16">
        <v>10</v>
      </c>
      <c r="G438" s="16" t="s">
        <v>531</v>
      </c>
      <c r="H438" s="17">
        <v>0</v>
      </c>
      <c r="I438" s="50"/>
      <c r="J438" s="51" t="s">
        <v>271</v>
      </c>
      <c r="K438" s="146">
        <v>1</v>
      </c>
      <c r="L438" s="145">
        <v>4.0000000000000001E-3</v>
      </c>
      <c r="P438" s="1">
        <f t="shared" si="25"/>
        <v>0</v>
      </c>
      <c r="Q438" s="1">
        <v>0.7</v>
      </c>
      <c r="R438" s="30">
        <v>9.5669999999995703E-2</v>
      </c>
      <c r="S438" s="4">
        <f t="shared" si="24"/>
        <v>0.79566999999999566</v>
      </c>
    </row>
    <row r="439" spans="1:19" x14ac:dyDescent="0.2">
      <c r="A439" s="7">
        <f t="shared" si="26"/>
        <v>432</v>
      </c>
      <c r="B439" s="29">
        <f>Perennials!B151</f>
        <v>0</v>
      </c>
      <c r="C439" s="29">
        <f>Perennials!C151</f>
        <v>0</v>
      </c>
      <c r="D439" s="15" t="s">
        <v>229</v>
      </c>
      <c r="E439" s="15" t="s">
        <v>230</v>
      </c>
      <c r="F439" s="16">
        <v>10</v>
      </c>
      <c r="G439" s="16" t="s">
        <v>563</v>
      </c>
      <c r="H439" s="17">
        <v>0</v>
      </c>
      <c r="I439" s="50"/>
      <c r="J439" s="51" t="s">
        <v>271</v>
      </c>
      <c r="K439" s="146">
        <v>1</v>
      </c>
      <c r="L439" s="145">
        <v>4.0000000000000001E-3</v>
      </c>
      <c r="M439" s="1" t="s">
        <v>609</v>
      </c>
      <c r="N439" s="1" t="s">
        <v>612</v>
      </c>
      <c r="P439" s="1">
        <f t="shared" si="25"/>
        <v>0</v>
      </c>
      <c r="Q439" s="1">
        <v>0.7</v>
      </c>
      <c r="R439" s="30">
        <v>9.5659999999995707E-2</v>
      </c>
      <c r="S439" s="4">
        <f t="shared" si="24"/>
        <v>0.7956599999999957</v>
      </c>
    </row>
    <row r="440" spans="1:19" ht="15" x14ac:dyDescent="0.2">
      <c r="A440" s="7">
        <f t="shared" si="26"/>
        <v>433</v>
      </c>
      <c r="B440" s="29">
        <f>Perennials!B152</f>
        <v>0</v>
      </c>
      <c r="C440" s="29">
        <f>Perennials!C152</f>
        <v>0</v>
      </c>
      <c r="D440" s="15" t="s">
        <v>922</v>
      </c>
      <c r="E440" s="15" t="s">
        <v>923</v>
      </c>
      <c r="F440" s="16">
        <v>10</v>
      </c>
      <c r="G440" s="16" t="s">
        <v>531</v>
      </c>
      <c r="H440" s="17">
        <v>0</v>
      </c>
      <c r="I440" s="94" t="s">
        <v>919</v>
      </c>
      <c r="J440" s="51" t="s">
        <v>271</v>
      </c>
      <c r="K440" s="146">
        <v>1</v>
      </c>
      <c r="L440" s="145">
        <v>4.0000000000000001E-3</v>
      </c>
      <c r="P440" s="1">
        <f t="shared" si="25"/>
        <v>0</v>
      </c>
      <c r="Q440" s="1">
        <v>0.7</v>
      </c>
      <c r="R440" s="30">
        <v>9.5649999999995697E-2</v>
      </c>
      <c r="S440" s="4">
        <f t="shared" si="24"/>
        <v>0.79564999999999564</v>
      </c>
    </row>
    <row r="441" spans="1:19" x14ac:dyDescent="0.2">
      <c r="A441" s="7">
        <f t="shared" si="26"/>
        <v>434</v>
      </c>
      <c r="B441" s="29">
        <f>Perennials!B153</f>
        <v>0</v>
      </c>
      <c r="C441" s="29">
        <f>Perennials!C153</f>
        <v>0</v>
      </c>
      <c r="D441" s="15" t="s">
        <v>231</v>
      </c>
      <c r="E441" s="15" t="s">
        <v>232</v>
      </c>
      <c r="F441" s="16">
        <v>10</v>
      </c>
      <c r="G441" s="16" t="s">
        <v>563</v>
      </c>
      <c r="H441" s="17">
        <v>0</v>
      </c>
      <c r="I441" s="50"/>
      <c r="J441" s="51" t="s">
        <v>271</v>
      </c>
      <c r="K441" s="146">
        <v>0.5</v>
      </c>
      <c r="L441" s="145">
        <v>2E-3</v>
      </c>
      <c r="M441" s="1" t="s">
        <v>609</v>
      </c>
      <c r="N441" s="1" t="s">
        <v>612</v>
      </c>
      <c r="P441" s="1">
        <f t="shared" si="25"/>
        <v>0</v>
      </c>
      <c r="Q441" s="1">
        <v>0.7</v>
      </c>
      <c r="R441" s="30">
        <v>9.5639999999995604E-2</v>
      </c>
      <c r="S441" s="4">
        <f t="shared" si="24"/>
        <v>0.79563999999999557</v>
      </c>
    </row>
    <row r="442" spans="1:19" x14ac:dyDescent="0.2">
      <c r="A442" s="7">
        <f t="shared" si="26"/>
        <v>435</v>
      </c>
      <c r="B442" s="29">
        <f>Perennials!B154</f>
        <v>0</v>
      </c>
      <c r="C442" s="29">
        <f>Perennials!C154</f>
        <v>0</v>
      </c>
      <c r="D442" s="15" t="s">
        <v>233</v>
      </c>
      <c r="E442" s="15" t="s">
        <v>234</v>
      </c>
      <c r="F442" s="16">
        <v>10</v>
      </c>
      <c r="G442" s="16" t="s">
        <v>531</v>
      </c>
      <c r="H442" s="17">
        <v>0</v>
      </c>
      <c r="I442" s="50"/>
      <c r="J442" s="51" t="s">
        <v>271</v>
      </c>
      <c r="K442" s="146">
        <v>0.5</v>
      </c>
      <c r="L442" s="145">
        <v>2E-3</v>
      </c>
      <c r="M442" s="1" t="s">
        <v>609</v>
      </c>
      <c r="N442" s="1" t="s">
        <v>609</v>
      </c>
      <c r="P442" s="1">
        <f t="shared" si="25"/>
        <v>0</v>
      </c>
      <c r="Q442" s="1">
        <v>0.7</v>
      </c>
      <c r="R442" s="30">
        <v>9.5629999999995594E-2</v>
      </c>
      <c r="S442" s="4">
        <f t="shared" si="24"/>
        <v>0.79562999999999551</v>
      </c>
    </row>
    <row r="443" spans="1:19" x14ac:dyDescent="0.2">
      <c r="A443" s="7">
        <f t="shared" si="26"/>
        <v>436</v>
      </c>
      <c r="B443" s="29">
        <f>Perennials!B155</f>
        <v>0</v>
      </c>
      <c r="C443" s="29">
        <f>Perennials!C155</f>
        <v>0</v>
      </c>
      <c r="D443" s="15" t="s">
        <v>235</v>
      </c>
      <c r="E443" s="15" t="s">
        <v>236</v>
      </c>
      <c r="F443" s="16">
        <v>10</v>
      </c>
      <c r="G443" s="16" t="s">
        <v>562</v>
      </c>
      <c r="H443" s="17">
        <v>0</v>
      </c>
      <c r="I443" s="50"/>
      <c r="J443" s="51" t="s">
        <v>271</v>
      </c>
      <c r="K443" s="146">
        <v>1</v>
      </c>
      <c r="L443" s="145">
        <v>4.0000000000000001E-3</v>
      </c>
      <c r="P443" s="1">
        <f t="shared" si="25"/>
        <v>0</v>
      </c>
      <c r="Q443" s="1">
        <v>0.7</v>
      </c>
      <c r="R443" s="30">
        <v>9.5619999999995597E-2</v>
      </c>
      <c r="S443" s="4">
        <f t="shared" si="24"/>
        <v>0.79561999999999555</v>
      </c>
    </row>
    <row r="444" spans="1:19" x14ac:dyDescent="0.2">
      <c r="A444" s="7">
        <f t="shared" si="26"/>
        <v>437</v>
      </c>
      <c r="B444" s="29">
        <f>Perennials!B156</f>
        <v>0</v>
      </c>
      <c r="C444" s="29">
        <f>Perennials!C156</f>
        <v>0</v>
      </c>
      <c r="D444" s="15" t="s">
        <v>237</v>
      </c>
      <c r="E444" s="15" t="s">
        <v>238</v>
      </c>
      <c r="F444" s="16">
        <v>10</v>
      </c>
      <c r="G444" s="16" t="s">
        <v>531</v>
      </c>
      <c r="H444" s="17">
        <v>0</v>
      </c>
      <c r="I444" s="50"/>
      <c r="J444" s="51" t="s">
        <v>271</v>
      </c>
      <c r="K444" s="146">
        <v>1</v>
      </c>
      <c r="L444" s="145">
        <v>4.0000000000000001E-3</v>
      </c>
      <c r="P444" s="1">
        <f t="shared" si="25"/>
        <v>0</v>
      </c>
      <c r="Q444" s="1">
        <v>0.7</v>
      </c>
      <c r="R444" s="30">
        <v>9.5609999999995601E-2</v>
      </c>
      <c r="S444" s="4">
        <f t="shared" si="24"/>
        <v>0.7956099999999956</v>
      </c>
    </row>
    <row r="445" spans="1:19" x14ac:dyDescent="0.2">
      <c r="A445" s="7">
        <f t="shared" si="26"/>
        <v>438</v>
      </c>
      <c r="B445" s="29">
        <f>Perennials!B157</f>
        <v>0</v>
      </c>
      <c r="C445" s="29">
        <f>Perennials!C157</f>
        <v>0</v>
      </c>
      <c r="D445" s="15" t="s">
        <v>239</v>
      </c>
      <c r="E445" s="15" t="s">
        <v>1224</v>
      </c>
      <c r="F445" s="16">
        <v>10</v>
      </c>
      <c r="G445" s="16" t="s">
        <v>562</v>
      </c>
      <c r="H445" s="17">
        <v>0</v>
      </c>
      <c r="I445" s="50" t="s">
        <v>1223</v>
      </c>
      <c r="J445" s="51" t="s">
        <v>271</v>
      </c>
      <c r="K445" s="146">
        <v>1</v>
      </c>
      <c r="L445" s="145">
        <v>4.0000000000000001E-3</v>
      </c>
      <c r="P445" s="1">
        <f t="shared" si="25"/>
        <v>0</v>
      </c>
      <c r="Q445" s="1">
        <v>0.7</v>
      </c>
      <c r="R445" s="30">
        <v>9.5599999999995605E-2</v>
      </c>
      <c r="S445" s="4">
        <f t="shared" si="24"/>
        <v>0.79559999999999553</v>
      </c>
    </row>
    <row r="446" spans="1:19" ht="15" x14ac:dyDescent="0.2">
      <c r="A446" s="7">
        <f t="shared" si="26"/>
        <v>439</v>
      </c>
      <c r="B446" s="29">
        <f>Perennials!B158</f>
        <v>0</v>
      </c>
      <c r="C446" s="29">
        <f>Perennials!C158</f>
        <v>0</v>
      </c>
      <c r="D446" s="15" t="s">
        <v>241</v>
      </c>
      <c r="E446" s="15" t="s">
        <v>242</v>
      </c>
      <c r="F446" s="16">
        <v>10</v>
      </c>
      <c r="G446" s="16" t="s">
        <v>563</v>
      </c>
      <c r="H446" s="17">
        <v>0</v>
      </c>
      <c r="I446" s="94" t="s">
        <v>957</v>
      </c>
      <c r="J446" s="51" t="s">
        <v>271</v>
      </c>
      <c r="K446" s="146">
        <v>1</v>
      </c>
      <c r="L446" s="145">
        <v>4.0000000000000001E-3</v>
      </c>
      <c r="M446" s="1" t="s">
        <v>7</v>
      </c>
      <c r="N446" s="1" t="s">
        <v>612</v>
      </c>
      <c r="P446" s="1">
        <f t="shared" si="25"/>
        <v>0</v>
      </c>
      <c r="Q446" s="1">
        <v>0.7</v>
      </c>
      <c r="R446" s="30">
        <v>9.5589999999995595E-2</v>
      </c>
      <c r="S446" s="4">
        <f t="shared" si="24"/>
        <v>0.79558999999999558</v>
      </c>
    </row>
    <row r="447" spans="1:19" ht="15" x14ac:dyDescent="0.2">
      <c r="A447" s="7">
        <f t="shared" si="26"/>
        <v>440</v>
      </c>
      <c r="B447" s="29">
        <f>Perennials!B159</f>
        <v>0</v>
      </c>
      <c r="C447" s="29">
        <f>Perennials!C159</f>
        <v>0</v>
      </c>
      <c r="D447" s="15" t="s">
        <v>243</v>
      </c>
      <c r="E447" s="15" t="s">
        <v>244</v>
      </c>
      <c r="F447" s="16">
        <v>10</v>
      </c>
      <c r="G447" s="16" t="s">
        <v>531</v>
      </c>
      <c r="H447" s="17">
        <v>0</v>
      </c>
      <c r="I447" s="98" t="s">
        <v>140</v>
      </c>
      <c r="J447" s="51" t="s">
        <v>271</v>
      </c>
      <c r="K447" s="146">
        <v>1</v>
      </c>
      <c r="L447" s="145">
        <v>4.0000000000000001E-3</v>
      </c>
      <c r="P447" s="1">
        <f t="shared" si="25"/>
        <v>0</v>
      </c>
      <c r="Q447" s="1">
        <v>0.7</v>
      </c>
      <c r="R447" s="30">
        <v>9.5579999999995599E-2</v>
      </c>
      <c r="S447" s="4">
        <f t="shared" si="24"/>
        <v>0.79557999999999551</v>
      </c>
    </row>
    <row r="448" spans="1:19" x14ac:dyDescent="0.2">
      <c r="A448" s="7">
        <f t="shared" si="26"/>
        <v>441</v>
      </c>
      <c r="B448" s="29">
        <f>Perennials!B160</f>
        <v>0</v>
      </c>
      <c r="C448" s="29">
        <f>Perennials!C160</f>
        <v>0</v>
      </c>
      <c r="D448" s="18" t="s">
        <v>470</v>
      </c>
      <c r="E448" s="18" t="s">
        <v>471</v>
      </c>
      <c r="F448" s="16">
        <v>3</v>
      </c>
      <c r="G448" s="16" t="s">
        <v>562</v>
      </c>
      <c r="H448" s="17">
        <v>0</v>
      </c>
      <c r="I448" s="54"/>
      <c r="J448" s="51" t="s">
        <v>271</v>
      </c>
      <c r="K448" s="146">
        <v>1</v>
      </c>
      <c r="L448" s="145">
        <v>4.0000000000000001E-3</v>
      </c>
      <c r="P448" s="1">
        <f t="shared" si="25"/>
        <v>0</v>
      </c>
      <c r="Q448" s="1">
        <v>0.7</v>
      </c>
      <c r="R448" s="30">
        <v>9.5569999999995603E-2</v>
      </c>
      <c r="S448" s="4">
        <f t="shared" si="24"/>
        <v>0.79556999999999556</v>
      </c>
    </row>
    <row r="449" spans="1:19" x14ac:dyDescent="0.2">
      <c r="A449" s="7">
        <f t="shared" si="26"/>
        <v>442</v>
      </c>
      <c r="B449" s="29">
        <f>Perennials!B161</f>
        <v>0</v>
      </c>
      <c r="C449" s="29">
        <f>Perennials!C161</f>
        <v>0</v>
      </c>
      <c r="D449" s="15" t="s">
        <v>245</v>
      </c>
      <c r="E449" s="15" t="s">
        <v>246</v>
      </c>
      <c r="F449" s="16">
        <v>10</v>
      </c>
      <c r="G449" s="16" t="s">
        <v>563</v>
      </c>
      <c r="H449" s="17">
        <v>0</v>
      </c>
      <c r="I449" s="50"/>
      <c r="J449" s="51" t="s">
        <v>271</v>
      </c>
      <c r="K449" s="146">
        <v>1</v>
      </c>
      <c r="L449" s="145">
        <v>4.0000000000000001E-3</v>
      </c>
      <c r="P449" s="1">
        <f t="shared" si="25"/>
        <v>0</v>
      </c>
      <c r="Q449" s="1">
        <v>0.7</v>
      </c>
      <c r="R449" s="30">
        <v>9.5559999999995607E-2</v>
      </c>
      <c r="S449" s="4">
        <f t="shared" si="24"/>
        <v>0.7955599999999956</v>
      </c>
    </row>
    <row r="450" spans="1:19" x14ac:dyDescent="0.2">
      <c r="A450" s="7">
        <f t="shared" si="26"/>
        <v>443</v>
      </c>
      <c r="B450" s="29">
        <f>Perennials!B162</f>
        <v>0</v>
      </c>
      <c r="C450" s="29">
        <f>Perennials!C162</f>
        <v>0</v>
      </c>
      <c r="D450" s="15" t="s">
        <v>1322</v>
      </c>
      <c r="E450" s="15" t="s">
        <v>247</v>
      </c>
      <c r="F450" s="16">
        <v>10</v>
      </c>
      <c r="G450" s="16" t="s">
        <v>562</v>
      </c>
      <c r="H450" s="17">
        <v>0</v>
      </c>
      <c r="I450" s="50"/>
      <c r="J450" s="51" t="s">
        <v>271</v>
      </c>
      <c r="K450" s="146">
        <v>1</v>
      </c>
      <c r="L450" s="145">
        <v>4.0000000000000001E-3</v>
      </c>
      <c r="P450" s="1">
        <f t="shared" si="25"/>
        <v>0</v>
      </c>
      <c r="Q450" s="1">
        <v>0.7</v>
      </c>
      <c r="R450" s="30">
        <v>9.5549999999995597E-2</v>
      </c>
      <c r="S450" s="4">
        <f t="shared" si="24"/>
        <v>0.79554999999999554</v>
      </c>
    </row>
    <row r="451" spans="1:19" ht="15" x14ac:dyDescent="0.2">
      <c r="A451" s="7">
        <f t="shared" si="26"/>
        <v>444</v>
      </c>
      <c r="B451" s="29">
        <f>Perennials!B163</f>
        <v>0</v>
      </c>
      <c r="C451" s="29">
        <f>Perennials!C163</f>
        <v>0</v>
      </c>
      <c r="D451" s="15" t="s">
        <v>1373</v>
      </c>
      <c r="E451" s="15" t="s">
        <v>1374</v>
      </c>
      <c r="F451" s="16">
        <v>5</v>
      </c>
      <c r="G451" s="16" t="s">
        <v>531</v>
      </c>
      <c r="H451" s="17">
        <v>0</v>
      </c>
      <c r="I451" s="94" t="s">
        <v>1375</v>
      </c>
      <c r="J451" s="51" t="s">
        <v>271</v>
      </c>
      <c r="K451" s="146">
        <v>1</v>
      </c>
      <c r="L451" s="145">
        <v>4.0000000000000001E-3</v>
      </c>
      <c r="P451" s="1">
        <f t="shared" si="25"/>
        <v>0</v>
      </c>
      <c r="Q451" s="1">
        <v>0.7</v>
      </c>
      <c r="R451" s="30">
        <v>9.5539999999995504E-2</v>
      </c>
      <c r="S451" s="4">
        <f t="shared" si="24"/>
        <v>0.79553999999999547</v>
      </c>
    </row>
    <row r="452" spans="1:19" x14ac:dyDescent="0.2">
      <c r="A452" s="7">
        <f t="shared" si="26"/>
        <v>445</v>
      </c>
      <c r="B452" s="29">
        <f>Perennials!B164</f>
        <v>0</v>
      </c>
      <c r="C452" s="29">
        <f>Perennials!C164</f>
        <v>0</v>
      </c>
      <c r="D452" s="15" t="s">
        <v>1332</v>
      </c>
      <c r="E452" s="15" t="s">
        <v>248</v>
      </c>
      <c r="F452" s="16">
        <v>10</v>
      </c>
      <c r="G452" s="16" t="s">
        <v>531</v>
      </c>
      <c r="H452" s="17">
        <v>0</v>
      </c>
      <c r="I452" s="50"/>
      <c r="J452" s="51" t="s">
        <v>271</v>
      </c>
      <c r="K452" s="146">
        <v>1</v>
      </c>
      <c r="L452" s="145">
        <v>4.0000000000000001E-3</v>
      </c>
      <c r="P452" s="1">
        <f t="shared" si="25"/>
        <v>0</v>
      </c>
      <c r="Q452" s="1">
        <v>0.7</v>
      </c>
      <c r="R452" s="30">
        <v>9.5529999999995494E-2</v>
      </c>
      <c r="S452" s="4">
        <f t="shared" si="24"/>
        <v>0.79552999999999541</v>
      </c>
    </row>
    <row r="453" spans="1:19" ht="15" x14ac:dyDescent="0.2">
      <c r="A453" s="7">
        <f t="shared" si="26"/>
        <v>446</v>
      </c>
      <c r="B453" s="29">
        <f>Perennials!B165</f>
        <v>0</v>
      </c>
      <c r="C453" s="29">
        <f>Perennials!C165</f>
        <v>0</v>
      </c>
      <c r="D453" s="15" t="s">
        <v>960</v>
      </c>
      <c r="E453" s="15" t="s">
        <v>961</v>
      </c>
      <c r="F453" s="16">
        <v>10</v>
      </c>
      <c r="G453" s="16" t="s">
        <v>531</v>
      </c>
      <c r="H453" s="17">
        <v>0</v>
      </c>
      <c r="I453" s="94" t="s">
        <v>958</v>
      </c>
      <c r="J453" s="51" t="s">
        <v>271</v>
      </c>
      <c r="K453" s="146">
        <v>1</v>
      </c>
      <c r="L453" s="145">
        <v>4.0000000000000001E-3</v>
      </c>
      <c r="P453" s="1">
        <f t="shared" si="25"/>
        <v>0</v>
      </c>
      <c r="Q453" s="1">
        <v>0.7</v>
      </c>
      <c r="R453" s="30">
        <v>9.5519999999995497E-2</v>
      </c>
      <c r="S453" s="4">
        <f t="shared" si="24"/>
        <v>0.79551999999999545</v>
      </c>
    </row>
    <row r="454" spans="1:19" x14ac:dyDescent="0.2">
      <c r="A454" s="7">
        <f t="shared" si="26"/>
        <v>447</v>
      </c>
      <c r="B454" s="29">
        <f>Perennials!B166</f>
        <v>0</v>
      </c>
      <c r="C454" s="29">
        <f>Perennials!C166</f>
        <v>0</v>
      </c>
      <c r="D454" s="15" t="s">
        <v>249</v>
      </c>
      <c r="E454" s="15" t="s">
        <v>250</v>
      </c>
      <c r="F454" s="16">
        <v>10</v>
      </c>
      <c r="G454" s="16" t="s">
        <v>531</v>
      </c>
      <c r="H454" s="17">
        <v>0</v>
      </c>
      <c r="I454" s="50"/>
      <c r="J454" s="51" t="s">
        <v>271</v>
      </c>
      <c r="K454" s="146">
        <v>1</v>
      </c>
      <c r="L454" s="145">
        <v>4.0000000000000001E-3</v>
      </c>
      <c r="P454" s="1">
        <f t="shared" si="25"/>
        <v>0</v>
      </c>
      <c r="Q454" s="1">
        <v>0.7</v>
      </c>
      <c r="R454" s="30">
        <v>9.5509999999995501E-2</v>
      </c>
      <c r="S454" s="4">
        <f t="shared" si="24"/>
        <v>0.7955099999999955</v>
      </c>
    </row>
    <row r="455" spans="1:19" x14ac:dyDescent="0.2">
      <c r="A455" s="7">
        <f t="shared" si="26"/>
        <v>448</v>
      </c>
      <c r="B455" s="29">
        <f>Perennials!B167</f>
        <v>0</v>
      </c>
      <c r="C455" s="29">
        <f>Perennials!C167</f>
        <v>0</v>
      </c>
      <c r="D455" s="15" t="s">
        <v>251</v>
      </c>
      <c r="E455" s="15" t="s">
        <v>252</v>
      </c>
      <c r="F455" s="16">
        <v>10</v>
      </c>
      <c r="G455" s="16" t="s">
        <v>563</v>
      </c>
      <c r="H455" s="17">
        <v>0</v>
      </c>
      <c r="I455" s="50"/>
      <c r="J455" s="51" t="s">
        <v>271</v>
      </c>
      <c r="K455" s="146">
        <v>0.5</v>
      </c>
      <c r="L455" s="145">
        <v>2E-3</v>
      </c>
      <c r="M455" s="1" t="s">
        <v>588</v>
      </c>
      <c r="N455" s="1" t="s">
        <v>612</v>
      </c>
      <c r="P455" s="1">
        <f t="shared" si="25"/>
        <v>0</v>
      </c>
      <c r="Q455" s="1">
        <v>0.7</v>
      </c>
      <c r="R455" s="30">
        <v>9.5499999999995505E-2</v>
      </c>
      <c r="S455" s="4">
        <f t="shared" si="24"/>
        <v>0.79549999999999543</v>
      </c>
    </row>
    <row r="456" spans="1:19" x14ac:dyDescent="0.2">
      <c r="A456" s="7">
        <f t="shared" si="26"/>
        <v>449</v>
      </c>
      <c r="B456" s="29">
        <f>Perennials!B168</f>
        <v>0</v>
      </c>
      <c r="C456" s="29">
        <f>Perennials!C168</f>
        <v>0</v>
      </c>
      <c r="D456" s="15" t="s">
        <v>253</v>
      </c>
      <c r="E456" s="15" t="s">
        <v>254</v>
      </c>
      <c r="F456" s="16">
        <v>10</v>
      </c>
      <c r="G456" s="16" t="s">
        <v>531</v>
      </c>
      <c r="H456" s="17">
        <v>0</v>
      </c>
      <c r="I456" s="50"/>
      <c r="J456" s="51" t="s">
        <v>271</v>
      </c>
      <c r="K456" s="146">
        <v>1</v>
      </c>
      <c r="L456" s="145">
        <v>4.0000000000000001E-3</v>
      </c>
      <c r="P456" s="1">
        <f t="shared" si="25"/>
        <v>0</v>
      </c>
      <c r="Q456" s="1">
        <v>0.7</v>
      </c>
      <c r="R456" s="30">
        <v>9.5489999999995495E-2</v>
      </c>
      <c r="S456" s="4">
        <f t="shared" si="24"/>
        <v>0.79548999999999548</v>
      </c>
    </row>
    <row r="457" spans="1:19" ht="15" x14ac:dyDescent="0.2">
      <c r="A457" s="7">
        <f t="shared" si="26"/>
        <v>450</v>
      </c>
      <c r="B457" s="29">
        <f>Perennials!B169</f>
        <v>0</v>
      </c>
      <c r="C457" s="29">
        <f>Perennials!C169</f>
        <v>0</v>
      </c>
      <c r="D457" s="15" t="s">
        <v>255</v>
      </c>
      <c r="E457" s="15" t="s">
        <v>256</v>
      </c>
      <c r="F457" s="16">
        <v>10</v>
      </c>
      <c r="G457" s="16" t="s">
        <v>531</v>
      </c>
      <c r="H457" s="17">
        <v>0</v>
      </c>
      <c r="I457" s="94"/>
      <c r="J457" s="51" t="s">
        <v>271</v>
      </c>
      <c r="K457" s="146">
        <v>1</v>
      </c>
      <c r="L457" s="145">
        <v>4.0000000000000001E-3</v>
      </c>
      <c r="M457" s="1" t="s">
        <v>588</v>
      </c>
      <c r="N457" s="1" t="s">
        <v>609</v>
      </c>
      <c r="P457" s="1">
        <f t="shared" si="25"/>
        <v>0</v>
      </c>
      <c r="Q457" s="1">
        <v>0.7</v>
      </c>
      <c r="R457" s="30">
        <v>9.5479999999995499E-2</v>
      </c>
      <c r="S457" s="4">
        <f t="shared" si="24"/>
        <v>0.79547999999999541</v>
      </c>
    </row>
    <row r="458" spans="1:19" x14ac:dyDescent="0.2">
      <c r="A458" s="7">
        <f t="shared" si="26"/>
        <v>451</v>
      </c>
      <c r="B458" s="29">
        <f>Perennials!B170</f>
        <v>0</v>
      </c>
      <c r="C458" s="29">
        <f>Perennials!C170</f>
        <v>0</v>
      </c>
      <c r="D458" s="15" t="s">
        <v>257</v>
      </c>
      <c r="E458" s="15" t="s">
        <v>258</v>
      </c>
      <c r="F458" s="16">
        <v>10</v>
      </c>
      <c r="G458" s="16" t="s">
        <v>531</v>
      </c>
      <c r="H458" s="17">
        <v>0</v>
      </c>
      <c r="I458" s="50"/>
      <c r="J458" s="51" t="s">
        <v>271</v>
      </c>
      <c r="K458" s="146">
        <v>1</v>
      </c>
      <c r="L458" s="145">
        <v>4.0000000000000001E-3</v>
      </c>
      <c r="M458" s="1" t="s">
        <v>588</v>
      </c>
      <c r="N458" s="1" t="s">
        <v>612</v>
      </c>
      <c r="P458" s="1">
        <f t="shared" si="25"/>
        <v>0</v>
      </c>
      <c r="Q458" s="1">
        <v>0.7</v>
      </c>
      <c r="R458" s="30">
        <v>9.5469999999995503E-2</v>
      </c>
      <c r="S458" s="4">
        <f t="shared" si="24"/>
        <v>0.79546999999999546</v>
      </c>
    </row>
    <row r="459" spans="1:19" x14ac:dyDescent="0.2">
      <c r="A459" s="7">
        <f t="shared" si="26"/>
        <v>452</v>
      </c>
      <c r="B459" s="29">
        <f>Perennials!B171</f>
        <v>0</v>
      </c>
      <c r="C459" s="29">
        <f>Perennials!C171</f>
        <v>0</v>
      </c>
      <c r="D459" s="15" t="s">
        <v>259</v>
      </c>
      <c r="E459" s="15" t="s">
        <v>260</v>
      </c>
      <c r="F459" s="16">
        <v>10</v>
      </c>
      <c r="G459" s="16" t="s">
        <v>563</v>
      </c>
      <c r="H459" s="17">
        <v>0</v>
      </c>
      <c r="I459" s="50"/>
      <c r="J459" s="51" t="s">
        <v>271</v>
      </c>
      <c r="K459" s="146">
        <v>0.5</v>
      </c>
      <c r="L459" s="145">
        <v>2E-3</v>
      </c>
      <c r="M459" s="1" t="s">
        <v>588</v>
      </c>
      <c r="N459" s="1" t="s">
        <v>599</v>
      </c>
      <c r="P459" s="1">
        <f t="shared" si="25"/>
        <v>0</v>
      </c>
      <c r="Q459" s="1">
        <v>0.7</v>
      </c>
      <c r="R459" s="30">
        <v>9.5459999999995507E-2</v>
      </c>
      <c r="S459" s="4">
        <f t="shared" si="24"/>
        <v>0.7954599999999955</v>
      </c>
    </row>
    <row r="460" spans="1:19" x14ac:dyDescent="0.2">
      <c r="A460" s="7">
        <f t="shared" si="26"/>
        <v>453</v>
      </c>
      <c r="B460" s="29">
        <f>Perennials!B172</f>
        <v>0</v>
      </c>
      <c r="C460" s="29">
        <f>Perennials!C172</f>
        <v>0</v>
      </c>
      <c r="D460" s="15" t="s">
        <v>261</v>
      </c>
      <c r="E460" s="15" t="s">
        <v>262</v>
      </c>
      <c r="F460" s="16">
        <v>10</v>
      </c>
      <c r="G460" s="16" t="s">
        <v>563</v>
      </c>
      <c r="H460" s="17">
        <v>0</v>
      </c>
      <c r="I460" s="50"/>
      <c r="J460" s="51" t="s">
        <v>271</v>
      </c>
      <c r="K460" s="146">
        <v>0.5</v>
      </c>
      <c r="L460" s="145">
        <v>2E-3</v>
      </c>
      <c r="M460" s="1" t="s">
        <v>263</v>
      </c>
      <c r="P460" s="1">
        <f t="shared" si="25"/>
        <v>0</v>
      </c>
      <c r="Q460" s="1">
        <v>0.7</v>
      </c>
      <c r="R460" s="30">
        <v>9.5449999999995497E-2</v>
      </c>
      <c r="S460" s="4">
        <f t="shared" ref="S460:S523" si="27">SUM(Q460+R460+P460)</f>
        <v>0.79544999999999544</v>
      </c>
    </row>
    <row r="461" spans="1:19" ht="15" x14ac:dyDescent="0.2">
      <c r="A461" s="7">
        <f t="shared" si="26"/>
        <v>454</v>
      </c>
      <c r="B461" s="29">
        <f>Perennials!B173</f>
        <v>0</v>
      </c>
      <c r="C461" s="29">
        <f>Perennials!C173</f>
        <v>0</v>
      </c>
      <c r="D461" s="15" t="s">
        <v>276</v>
      </c>
      <c r="E461" s="15" t="s">
        <v>277</v>
      </c>
      <c r="F461" s="16">
        <v>10</v>
      </c>
      <c r="G461" s="16" t="s">
        <v>562</v>
      </c>
      <c r="H461" s="17">
        <v>0</v>
      </c>
      <c r="I461" s="94" t="s">
        <v>988</v>
      </c>
      <c r="J461" s="51" t="s">
        <v>271</v>
      </c>
      <c r="K461" s="146">
        <v>1</v>
      </c>
      <c r="L461" s="145">
        <v>4.0000000000000001E-3</v>
      </c>
      <c r="M461" s="1" t="s">
        <v>612</v>
      </c>
      <c r="N461" s="1" t="s">
        <v>609</v>
      </c>
      <c r="P461" s="1">
        <f t="shared" si="25"/>
        <v>0</v>
      </c>
      <c r="Q461" s="1">
        <v>0.7</v>
      </c>
      <c r="R461" s="30">
        <v>9.5439999999995404E-2</v>
      </c>
      <c r="S461" s="4">
        <f t="shared" si="27"/>
        <v>0.79543999999999537</v>
      </c>
    </row>
    <row r="462" spans="1:19" ht="15" x14ac:dyDescent="0.2">
      <c r="A462" s="7">
        <f t="shared" si="26"/>
        <v>455</v>
      </c>
      <c r="B462" s="29">
        <f>Perennials!B174</f>
        <v>0</v>
      </c>
      <c r="C462" s="29">
        <f>Perennials!C174</f>
        <v>0</v>
      </c>
      <c r="D462" s="15" t="s">
        <v>943</v>
      </c>
      <c r="E462" s="15" t="s">
        <v>940</v>
      </c>
      <c r="F462" s="16">
        <v>10</v>
      </c>
      <c r="G462" s="16" t="s">
        <v>531</v>
      </c>
      <c r="H462" s="17">
        <v>0</v>
      </c>
      <c r="I462" s="94" t="s">
        <v>936</v>
      </c>
      <c r="J462" s="51" t="s">
        <v>271</v>
      </c>
      <c r="K462" s="146">
        <v>1</v>
      </c>
      <c r="L462" s="145">
        <v>4.0000000000000001E-3</v>
      </c>
      <c r="P462" s="1">
        <f t="shared" si="25"/>
        <v>0</v>
      </c>
      <c r="Q462" s="1">
        <v>0.7</v>
      </c>
      <c r="R462" s="30">
        <v>9.5429999999995394E-2</v>
      </c>
      <c r="S462" s="4">
        <f t="shared" si="27"/>
        <v>0.79542999999999531</v>
      </c>
    </row>
    <row r="463" spans="1:19" ht="15" x14ac:dyDescent="0.2">
      <c r="A463" s="7">
        <f t="shared" si="26"/>
        <v>456</v>
      </c>
      <c r="B463" s="29">
        <f>Perennials!B175</f>
        <v>0</v>
      </c>
      <c r="C463" s="29">
        <f>Perennials!C175</f>
        <v>0</v>
      </c>
      <c r="D463" s="15" t="s">
        <v>1033</v>
      </c>
      <c r="E463" s="15" t="s">
        <v>1034</v>
      </c>
      <c r="F463" s="16">
        <v>10</v>
      </c>
      <c r="G463" s="16" t="s">
        <v>531</v>
      </c>
      <c r="H463" s="17">
        <v>0</v>
      </c>
      <c r="I463" s="94" t="s">
        <v>1032</v>
      </c>
      <c r="J463" s="51" t="s">
        <v>271</v>
      </c>
      <c r="K463" s="146">
        <v>1</v>
      </c>
      <c r="L463" s="145">
        <v>4.0000000000000001E-3</v>
      </c>
      <c r="M463" s="1" t="s">
        <v>814</v>
      </c>
      <c r="N463" s="1" t="s">
        <v>588</v>
      </c>
      <c r="P463" s="1">
        <f t="shared" si="25"/>
        <v>0</v>
      </c>
      <c r="Q463" s="1">
        <v>0.7</v>
      </c>
      <c r="R463" s="30">
        <v>9.5419999999995397E-2</v>
      </c>
      <c r="S463" s="4">
        <f t="shared" si="27"/>
        <v>0.79541999999999535</v>
      </c>
    </row>
    <row r="464" spans="1:19" ht="15" x14ac:dyDescent="0.2">
      <c r="A464" s="7">
        <f t="shared" si="26"/>
        <v>457</v>
      </c>
      <c r="B464" s="29">
        <f>Perennials!B176</f>
        <v>0</v>
      </c>
      <c r="C464" s="29">
        <f>Perennials!C176</f>
        <v>0</v>
      </c>
      <c r="D464" s="15" t="s">
        <v>1035</v>
      </c>
      <c r="E464" s="15" t="s">
        <v>1036</v>
      </c>
      <c r="F464" s="16">
        <v>10</v>
      </c>
      <c r="G464" s="16" t="s">
        <v>531</v>
      </c>
      <c r="H464" s="17">
        <v>0</v>
      </c>
      <c r="I464" s="94" t="s">
        <v>1032</v>
      </c>
      <c r="J464" s="51" t="s">
        <v>271</v>
      </c>
      <c r="K464" s="146">
        <v>1</v>
      </c>
      <c r="L464" s="145">
        <v>4.0000000000000001E-3</v>
      </c>
      <c r="M464" s="1" t="s">
        <v>588</v>
      </c>
      <c r="N464" s="1" t="s">
        <v>8</v>
      </c>
      <c r="P464" s="1">
        <f t="shared" si="25"/>
        <v>0</v>
      </c>
      <c r="Q464" s="1">
        <v>0.7</v>
      </c>
      <c r="R464" s="30">
        <v>9.5409999999995401E-2</v>
      </c>
      <c r="S464" s="4">
        <f t="shared" si="27"/>
        <v>0.7954099999999954</v>
      </c>
    </row>
    <row r="465" spans="1:19" x14ac:dyDescent="0.2">
      <c r="A465" s="7">
        <f t="shared" si="26"/>
        <v>458</v>
      </c>
      <c r="B465" s="29">
        <f>Perennials!B177</f>
        <v>0</v>
      </c>
      <c r="C465" s="29">
        <f>Perennials!C177</f>
        <v>0</v>
      </c>
      <c r="D465" s="15" t="s">
        <v>278</v>
      </c>
      <c r="E465" s="15" t="s">
        <v>279</v>
      </c>
      <c r="F465" s="16">
        <v>10</v>
      </c>
      <c r="G465" s="16" t="s">
        <v>531</v>
      </c>
      <c r="H465" s="17">
        <v>0</v>
      </c>
      <c r="I465" s="50"/>
      <c r="J465" s="51" t="s">
        <v>271</v>
      </c>
      <c r="K465" s="146">
        <v>1</v>
      </c>
      <c r="L465" s="145">
        <v>4.0000000000000001E-3</v>
      </c>
      <c r="M465" s="1" t="s">
        <v>599</v>
      </c>
      <c r="N465" s="1" t="s">
        <v>599</v>
      </c>
      <c r="P465" s="1">
        <f t="shared" si="25"/>
        <v>0</v>
      </c>
      <c r="Q465" s="1">
        <v>0.7</v>
      </c>
      <c r="R465" s="30">
        <v>9.5399999999995405E-2</v>
      </c>
      <c r="S465" s="4">
        <f t="shared" si="27"/>
        <v>0.79539999999999533</v>
      </c>
    </row>
    <row r="466" spans="1:19" x14ac:dyDescent="0.2">
      <c r="A466" s="7">
        <f t="shared" si="26"/>
        <v>459</v>
      </c>
      <c r="B466" s="29">
        <f>Perennials!B178</f>
        <v>0</v>
      </c>
      <c r="C466" s="29">
        <f>Perennials!C178</f>
        <v>0</v>
      </c>
      <c r="D466" s="15" t="s">
        <v>280</v>
      </c>
      <c r="E466" s="15" t="s">
        <v>281</v>
      </c>
      <c r="F466" s="16">
        <v>10</v>
      </c>
      <c r="G466" s="16" t="s">
        <v>562</v>
      </c>
      <c r="H466" s="17">
        <v>0</v>
      </c>
      <c r="I466" s="50"/>
      <c r="J466" s="51" t="s">
        <v>271</v>
      </c>
      <c r="K466" s="146">
        <v>1</v>
      </c>
      <c r="L466" s="145">
        <v>4.0000000000000001E-3</v>
      </c>
      <c r="M466" s="1" t="s">
        <v>588</v>
      </c>
      <c r="N466" s="1" t="s">
        <v>588</v>
      </c>
      <c r="P466" s="1">
        <f t="shared" si="25"/>
        <v>0</v>
      </c>
      <c r="Q466" s="1">
        <v>0.7</v>
      </c>
      <c r="R466" s="30">
        <v>9.5389999999995395E-2</v>
      </c>
      <c r="S466" s="4">
        <f t="shared" si="27"/>
        <v>0.79538999999999538</v>
      </c>
    </row>
    <row r="467" spans="1:19" x14ac:dyDescent="0.2">
      <c r="A467" s="7">
        <f t="shared" si="26"/>
        <v>460</v>
      </c>
      <c r="B467" s="29">
        <f>Perennials!B179</f>
        <v>0</v>
      </c>
      <c r="C467" s="29">
        <f>Perennials!C179</f>
        <v>0</v>
      </c>
      <c r="D467" s="15" t="s">
        <v>282</v>
      </c>
      <c r="E467" s="15" t="s">
        <v>283</v>
      </c>
      <c r="F467" s="16">
        <v>10</v>
      </c>
      <c r="G467" s="16" t="s">
        <v>531</v>
      </c>
      <c r="H467" s="17">
        <v>0</v>
      </c>
      <c r="I467" s="50"/>
      <c r="J467" s="51" t="s">
        <v>271</v>
      </c>
      <c r="K467" s="146">
        <v>1</v>
      </c>
      <c r="L467" s="145">
        <v>4.0000000000000001E-3</v>
      </c>
      <c r="P467" s="1">
        <f t="shared" si="25"/>
        <v>0</v>
      </c>
      <c r="Q467" s="1">
        <v>0.7</v>
      </c>
      <c r="R467" s="30">
        <v>9.5379999999995399E-2</v>
      </c>
      <c r="S467" s="4">
        <f t="shared" si="27"/>
        <v>0.79537999999999531</v>
      </c>
    </row>
    <row r="468" spans="1:19" x14ac:dyDescent="0.2">
      <c r="A468" s="7">
        <f t="shared" si="26"/>
        <v>461</v>
      </c>
      <c r="B468" s="29">
        <f>Perennials!B180</f>
        <v>0</v>
      </c>
      <c r="C468" s="29">
        <f>Perennials!C180</f>
        <v>0</v>
      </c>
      <c r="D468" s="15" t="s">
        <v>284</v>
      </c>
      <c r="E468" s="15" t="s">
        <v>285</v>
      </c>
      <c r="F468" s="16">
        <v>10</v>
      </c>
      <c r="G468" s="16" t="s">
        <v>531</v>
      </c>
      <c r="H468" s="17">
        <v>0</v>
      </c>
      <c r="I468" s="50"/>
      <c r="J468" s="51" t="s">
        <v>271</v>
      </c>
      <c r="K468" s="146">
        <v>0.5</v>
      </c>
      <c r="L468" s="145">
        <v>2E-3</v>
      </c>
      <c r="M468" s="1" t="s">
        <v>599</v>
      </c>
      <c r="N468" s="1" t="s">
        <v>612</v>
      </c>
      <c r="P468" s="1">
        <f t="shared" si="25"/>
        <v>0</v>
      </c>
      <c r="Q468" s="1">
        <v>0.7</v>
      </c>
      <c r="R468" s="30">
        <v>9.5369999999995403E-2</v>
      </c>
      <c r="S468" s="4">
        <f t="shared" si="27"/>
        <v>0.79536999999999536</v>
      </c>
    </row>
    <row r="469" spans="1:19" x14ac:dyDescent="0.2">
      <c r="A469" s="7">
        <f t="shared" si="26"/>
        <v>462</v>
      </c>
      <c r="B469" s="29">
        <f>Perennials!B181</f>
        <v>0</v>
      </c>
      <c r="C469" s="29">
        <f>Perennials!C181</f>
        <v>0</v>
      </c>
      <c r="D469" s="15" t="s">
        <v>286</v>
      </c>
      <c r="E469" s="15" t="s">
        <v>287</v>
      </c>
      <c r="F469" s="16">
        <v>10</v>
      </c>
      <c r="G469" s="16" t="s">
        <v>562</v>
      </c>
      <c r="H469" s="17">
        <v>0</v>
      </c>
      <c r="I469" s="50"/>
      <c r="J469" s="51" t="s">
        <v>271</v>
      </c>
      <c r="K469" s="146">
        <v>0.5</v>
      </c>
      <c r="L469" s="145">
        <v>2E-3</v>
      </c>
      <c r="M469" s="1" t="s">
        <v>599</v>
      </c>
      <c r="N469" s="1" t="s">
        <v>609</v>
      </c>
      <c r="P469" s="1">
        <f t="shared" si="25"/>
        <v>0</v>
      </c>
      <c r="Q469" s="1">
        <v>0.7</v>
      </c>
      <c r="R469" s="30">
        <v>9.5359999999995407E-2</v>
      </c>
      <c r="S469" s="4">
        <f t="shared" si="27"/>
        <v>0.7953599999999954</v>
      </c>
    </row>
    <row r="470" spans="1:19" x14ac:dyDescent="0.2">
      <c r="A470" s="7">
        <f t="shared" si="26"/>
        <v>463</v>
      </c>
      <c r="B470" s="29">
        <f>Perennials!B182</f>
        <v>0</v>
      </c>
      <c r="C470" s="29">
        <f>Perennials!C182</f>
        <v>0</v>
      </c>
      <c r="D470" s="15" t="s">
        <v>288</v>
      </c>
      <c r="E470" s="15" t="s">
        <v>289</v>
      </c>
      <c r="F470" s="16">
        <v>10</v>
      </c>
      <c r="G470" s="16" t="s">
        <v>531</v>
      </c>
      <c r="H470" s="17">
        <v>0</v>
      </c>
      <c r="I470" s="50"/>
      <c r="J470" s="51" t="s">
        <v>271</v>
      </c>
      <c r="K470" s="146">
        <v>0.5</v>
      </c>
      <c r="L470" s="145">
        <v>2E-3</v>
      </c>
      <c r="M470" s="1" t="s">
        <v>609</v>
      </c>
      <c r="N470" s="1" t="s">
        <v>612</v>
      </c>
      <c r="P470" s="1">
        <f t="shared" si="25"/>
        <v>0</v>
      </c>
      <c r="Q470" s="1">
        <v>0.7</v>
      </c>
      <c r="R470" s="30">
        <v>9.5349999999995397E-2</v>
      </c>
      <c r="S470" s="4">
        <f t="shared" si="27"/>
        <v>0.79534999999999534</v>
      </c>
    </row>
    <row r="471" spans="1:19" x14ac:dyDescent="0.2">
      <c r="A471" s="7">
        <f t="shared" si="26"/>
        <v>464</v>
      </c>
      <c r="B471" s="29">
        <f>Perennials!B183</f>
        <v>0</v>
      </c>
      <c r="C471" s="29">
        <f>Perennials!C183</f>
        <v>0</v>
      </c>
      <c r="D471" s="15" t="s">
        <v>290</v>
      </c>
      <c r="E471" s="15" t="s">
        <v>291</v>
      </c>
      <c r="F471" s="16">
        <v>10</v>
      </c>
      <c r="G471" s="16" t="s">
        <v>531</v>
      </c>
      <c r="H471" s="17">
        <v>0</v>
      </c>
      <c r="I471" s="50"/>
      <c r="J471" s="51" t="s">
        <v>271</v>
      </c>
      <c r="K471" s="146">
        <v>0.5</v>
      </c>
      <c r="L471" s="145">
        <v>2E-3</v>
      </c>
      <c r="M471" s="1" t="s">
        <v>8</v>
      </c>
      <c r="N471" s="1" t="s">
        <v>588</v>
      </c>
      <c r="P471" s="1">
        <f t="shared" si="25"/>
        <v>0</v>
      </c>
      <c r="Q471" s="1">
        <v>0.7</v>
      </c>
      <c r="R471" s="30">
        <v>9.5339999999995304E-2</v>
      </c>
      <c r="S471" s="4">
        <f t="shared" si="27"/>
        <v>0.79533999999999527</v>
      </c>
    </row>
    <row r="472" spans="1:19" x14ac:dyDescent="0.2">
      <c r="A472" s="7">
        <f t="shared" si="26"/>
        <v>465</v>
      </c>
      <c r="B472" s="29">
        <f>Perennials!B184</f>
        <v>0</v>
      </c>
      <c r="C472" s="29">
        <f>Perennials!C184</f>
        <v>0</v>
      </c>
      <c r="D472" s="15" t="s">
        <v>1019</v>
      </c>
      <c r="E472" s="15" t="s">
        <v>1020</v>
      </c>
      <c r="F472" s="16">
        <v>10</v>
      </c>
      <c r="G472" s="16" t="s">
        <v>531</v>
      </c>
      <c r="H472" s="17">
        <v>0</v>
      </c>
      <c r="I472" s="50"/>
      <c r="J472" s="51" t="s">
        <v>271</v>
      </c>
      <c r="K472" s="146">
        <v>0.5</v>
      </c>
      <c r="L472" s="145">
        <v>2E-3</v>
      </c>
      <c r="P472" s="1">
        <f t="shared" si="25"/>
        <v>0</v>
      </c>
      <c r="Q472" s="1">
        <v>0.7</v>
      </c>
      <c r="R472" s="30">
        <v>9.5329999999995294E-2</v>
      </c>
      <c r="S472" s="4">
        <f t="shared" si="27"/>
        <v>0.79532999999999521</v>
      </c>
    </row>
    <row r="473" spans="1:19" ht="15" x14ac:dyDescent="0.2">
      <c r="A473" s="7">
        <f t="shared" si="26"/>
        <v>466</v>
      </c>
      <c r="B473" s="29">
        <f>Perennials!B185</f>
        <v>0</v>
      </c>
      <c r="C473" s="29">
        <f>Perennials!C185</f>
        <v>0</v>
      </c>
      <c r="D473" s="15" t="s">
        <v>984</v>
      </c>
      <c r="E473" s="15" t="s">
        <v>985</v>
      </c>
      <c r="F473" s="16">
        <v>10</v>
      </c>
      <c r="G473" s="16" t="s">
        <v>563</v>
      </c>
      <c r="H473" s="17">
        <v>0</v>
      </c>
      <c r="I473" s="94" t="s">
        <v>974</v>
      </c>
      <c r="J473" s="51" t="s">
        <v>271</v>
      </c>
      <c r="K473" s="146">
        <v>0.5</v>
      </c>
      <c r="L473" s="145">
        <v>2E-3</v>
      </c>
      <c r="P473" s="1">
        <f t="shared" si="25"/>
        <v>0</v>
      </c>
      <c r="Q473" s="1">
        <v>0.7</v>
      </c>
      <c r="R473" s="30">
        <v>9.5319999999995297E-2</v>
      </c>
      <c r="S473" s="4">
        <f t="shared" si="27"/>
        <v>0.79531999999999525</v>
      </c>
    </row>
    <row r="474" spans="1:19" ht="15" x14ac:dyDescent="0.2">
      <c r="A474" s="7">
        <f t="shared" si="26"/>
        <v>467</v>
      </c>
      <c r="B474" s="29">
        <f>Perennials!B186</f>
        <v>0</v>
      </c>
      <c r="C474" s="29">
        <f>Perennials!C186</f>
        <v>0</v>
      </c>
      <c r="D474" s="15" t="s">
        <v>941</v>
      </c>
      <c r="E474" s="15" t="s">
        <v>942</v>
      </c>
      <c r="F474" s="16">
        <v>10</v>
      </c>
      <c r="G474" s="16" t="s">
        <v>531</v>
      </c>
      <c r="H474" s="17">
        <v>0</v>
      </c>
      <c r="I474" s="94" t="s">
        <v>936</v>
      </c>
      <c r="J474" s="51" t="s">
        <v>271</v>
      </c>
      <c r="K474" s="146">
        <v>0.5</v>
      </c>
      <c r="L474" s="145">
        <v>2E-3</v>
      </c>
      <c r="P474" s="1">
        <f t="shared" si="25"/>
        <v>0</v>
      </c>
      <c r="Q474" s="1">
        <v>0.7</v>
      </c>
      <c r="R474" s="30">
        <v>9.5309999999995301E-2</v>
      </c>
      <c r="S474" s="4">
        <f t="shared" si="27"/>
        <v>0.7953099999999953</v>
      </c>
    </row>
    <row r="475" spans="1:19" ht="15" x14ac:dyDescent="0.2">
      <c r="A475" s="7">
        <f t="shared" si="26"/>
        <v>468</v>
      </c>
      <c r="B475" s="29">
        <f>Perennials!B187</f>
        <v>0</v>
      </c>
      <c r="C475" s="29">
        <f>Perennials!C187</f>
        <v>0</v>
      </c>
      <c r="D475" s="15" t="s">
        <v>1026</v>
      </c>
      <c r="E475" s="15" t="s">
        <v>1027</v>
      </c>
      <c r="F475" s="16">
        <v>8</v>
      </c>
      <c r="G475" s="16" t="s">
        <v>531</v>
      </c>
      <c r="H475" s="17">
        <v>0</v>
      </c>
      <c r="I475" s="94" t="s">
        <v>1025</v>
      </c>
      <c r="J475" s="51" t="s">
        <v>271</v>
      </c>
      <c r="K475" s="146">
        <v>0.5</v>
      </c>
      <c r="L475" s="145">
        <v>2E-3</v>
      </c>
      <c r="P475" s="1">
        <f t="shared" si="25"/>
        <v>0</v>
      </c>
      <c r="Q475" s="1">
        <v>0.7</v>
      </c>
      <c r="R475" s="30">
        <v>9.5299999999995305E-2</v>
      </c>
      <c r="S475" s="4">
        <f t="shared" si="27"/>
        <v>0.79529999999999523</v>
      </c>
    </row>
    <row r="476" spans="1:19" ht="15" x14ac:dyDescent="0.2">
      <c r="A476" s="7">
        <f t="shared" si="26"/>
        <v>469</v>
      </c>
      <c r="B476" s="29">
        <f>Perennials!B188</f>
        <v>0</v>
      </c>
      <c r="C476" s="29">
        <f>Perennials!C188</f>
        <v>0</v>
      </c>
      <c r="D476" s="15" t="s">
        <v>1028</v>
      </c>
      <c r="E476" s="15" t="s">
        <v>1029</v>
      </c>
      <c r="F476" s="16">
        <v>8</v>
      </c>
      <c r="G476" s="16" t="s">
        <v>531</v>
      </c>
      <c r="H476" s="17">
        <v>0</v>
      </c>
      <c r="I476" s="94" t="s">
        <v>1025</v>
      </c>
      <c r="J476" s="51" t="s">
        <v>271</v>
      </c>
      <c r="K476" s="146">
        <v>0.5</v>
      </c>
      <c r="L476" s="145">
        <v>2E-3</v>
      </c>
      <c r="P476" s="1">
        <f t="shared" si="25"/>
        <v>0</v>
      </c>
      <c r="Q476" s="1">
        <v>0.7</v>
      </c>
      <c r="R476" s="30">
        <v>9.5289999999995295E-2</v>
      </c>
      <c r="S476" s="4">
        <f t="shared" si="27"/>
        <v>0.79528999999999528</v>
      </c>
    </row>
    <row r="477" spans="1:19" ht="15" x14ac:dyDescent="0.2">
      <c r="A477" s="7">
        <f t="shared" si="26"/>
        <v>470</v>
      </c>
      <c r="B477" s="29">
        <f>Perennials!B189</f>
        <v>0</v>
      </c>
      <c r="C477" s="29">
        <f>Perennials!C189</f>
        <v>0</v>
      </c>
      <c r="D477" s="15" t="s">
        <v>1380</v>
      </c>
      <c r="E477" s="15" t="s">
        <v>1383</v>
      </c>
      <c r="F477" s="16">
        <v>8</v>
      </c>
      <c r="G477" s="16" t="s">
        <v>531</v>
      </c>
      <c r="H477" s="17">
        <v>0</v>
      </c>
      <c r="I477" s="94" t="s">
        <v>1375</v>
      </c>
      <c r="J477" s="51" t="s">
        <v>271</v>
      </c>
      <c r="K477" s="146">
        <v>0.5</v>
      </c>
      <c r="L477" s="145">
        <v>2E-3</v>
      </c>
      <c r="P477" s="1">
        <f t="shared" si="25"/>
        <v>0</v>
      </c>
      <c r="Q477" s="1">
        <v>0.7</v>
      </c>
      <c r="R477" s="30">
        <v>9.5279999999995299E-2</v>
      </c>
      <c r="S477" s="4">
        <f t="shared" si="27"/>
        <v>0.79527999999999521</v>
      </c>
    </row>
    <row r="478" spans="1:19" ht="15" x14ac:dyDescent="0.2">
      <c r="A478" s="7">
        <f t="shared" si="26"/>
        <v>471</v>
      </c>
      <c r="B478" s="29">
        <f>Perennials!B190</f>
        <v>0</v>
      </c>
      <c r="C478" s="29">
        <f>Perennials!C190</f>
        <v>0</v>
      </c>
      <c r="D478" s="15" t="s">
        <v>1381</v>
      </c>
      <c r="E478" s="15" t="s">
        <v>1382</v>
      </c>
      <c r="F478" s="16">
        <v>8</v>
      </c>
      <c r="G478" s="16" t="s">
        <v>531</v>
      </c>
      <c r="H478" s="17">
        <v>0</v>
      </c>
      <c r="I478" s="94" t="s">
        <v>1375</v>
      </c>
      <c r="J478" s="51" t="s">
        <v>271</v>
      </c>
      <c r="K478" s="146">
        <v>0.5</v>
      </c>
      <c r="L478" s="145">
        <v>2E-3</v>
      </c>
      <c r="P478" s="1">
        <f t="shared" si="25"/>
        <v>0</v>
      </c>
      <c r="Q478" s="1">
        <v>0.7</v>
      </c>
      <c r="R478" s="30">
        <v>9.5269999999995303E-2</v>
      </c>
      <c r="S478" s="4">
        <f t="shared" si="27"/>
        <v>0.79526999999999526</v>
      </c>
    </row>
    <row r="479" spans="1:19" x14ac:dyDescent="0.2">
      <c r="A479" s="7">
        <f t="shared" si="26"/>
        <v>472</v>
      </c>
      <c r="B479" s="29">
        <f>Perennials!B191</f>
        <v>0</v>
      </c>
      <c r="C479" s="29">
        <f>Perennials!C191</f>
        <v>0</v>
      </c>
      <c r="D479" s="15" t="s">
        <v>292</v>
      </c>
      <c r="E479" s="15" t="s">
        <v>293</v>
      </c>
      <c r="F479" s="16">
        <v>10</v>
      </c>
      <c r="G479" s="16" t="s">
        <v>531</v>
      </c>
      <c r="H479" s="17">
        <v>0</v>
      </c>
      <c r="I479" s="50"/>
      <c r="J479" s="51" t="s">
        <v>271</v>
      </c>
      <c r="K479" s="146">
        <v>0.5</v>
      </c>
      <c r="L479" s="145">
        <v>2E-3</v>
      </c>
      <c r="M479" s="1" t="s">
        <v>605</v>
      </c>
      <c r="N479" s="1" t="s">
        <v>609</v>
      </c>
      <c r="P479" s="1">
        <f t="shared" si="25"/>
        <v>0</v>
      </c>
      <c r="Q479" s="1">
        <v>0.7</v>
      </c>
      <c r="R479" s="30">
        <v>9.5259999999995307E-2</v>
      </c>
      <c r="S479" s="4">
        <f t="shared" si="27"/>
        <v>0.7952599999999953</v>
      </c>
    </row>
    <row r="480" spans="1:19" x14ac:dyDescent="0.2">
      <c r="A480" s="7">
        <f t="shared" si="26"/>
        <v>473</v>
      </c>
      <c r="B480" s="29">
        <f>Perennials!B192</f>
        <v>0</v>
      </c>
      <c r="C480" s="29">
        <f>Perennials!C192</f>
        <v>0</v>
      </c>
      <c r="D480" s="15" t="s">
        <v>294</v>
      </c>
      <c r="E480" s="15" t="s">
        <v>295</v>
      </c>
      <c r="F480" s="16">
        <v>10</v>
      </c>
      <c r="G480" s="16" t="s">
        <v>531</v>
      </c>
      <c r="H480" s="17">
        <v>0</v>
      </c>
      <c r="I480" s="50"/>
      <c r="J480" s="51" t="s">
        <v>271</v>
      </c>
      <c r="K480" s="146">
        <v>0.5</v>
      </c>
      <c r="L480" s="145">
        <v>2E-3</v>
      </c>
      <c r="M480" s="1" t="s">
        <v>7</v>
      </c>
      <c r="N480" s="1" t="s">
        <v>8</v>
      </c>
      <c r="P480" s="1">
        <f t="shared" si="25"/>
        <v>0</v>
      </c>
      <c r="Q480" s="1">
        <v>0.7</v>
      </c>
      <c r="R480" s="30">
        <v>9.5249999999995297E-2</v>
      </c>
      <c r="S480" s="4">
        <f t="shared" si="27"/>
        <v>0.79524999999999524</v>
      </c>
    </row>
    <row r="481" spans="1:19" ht="15" x14ac:dyDescent="0.2">
      <c r="A481" s="7">
        <f t="shared" si="26"/>
        <v>474</v>
      </c>
      <c r="B481" s="29">
        <f>Perennials!B193</f>
        <v>0</v>
      </c>
      <c r="C481" s="29">
        <f>Perennials!C193</f>
        <v>0</v>
      </c>
      <c r="D481" s="15" t="s">
        <v>1370</v>
      </c>
      <c r="E481" s="15" t="s">
        <v>1371</v>
      </c>
      <c r="F481" s="16">
        <v>8</v>
      </c>
      <c r="G481" s="16" t="s">
        <v>563</v>
      </c>
      <c r="H481" s="17">
        <v>0</v>
      </c>
      <c r="I481" s="94" t="s">
        <v>1372</v>
      </c>
      <c r="J481" s="51" t="s">
        <v>271</v>
      </c>
      <c r="K481" s="146">
        <v>0.5</v>
      </c>
      <c r="L481" s="145">
        <v>2E-3</v>
      </c>
      <c r="P481" s="1">
        <f t="shared" si="25"/>
        <v>0</v>
      </c>
      <c r="Q481" s="1">
        <v>0.7</v>
      </c>
      <c r="R481" s="30">
        <v>9.5239999999995203E-2</v>
      </c>
      <c r="S481" s="4">
        <f t="shared" si="27"/>
        <v>0.79523999999999517</v>
      </c>
    </row>
    <row r="482" spans="1:19" ht="15" x14ac:dyDescent="0.2">
      <c r="A482" s="7">
        <f t="shared" si="26"/>
        <v>475</v>
      </c>
      <c r="B482" s="29">
        <f>Perennials!B194</f>
        <v>0</v>
      </c>
      <c r="C482" s="29">
        <f>Perennials!C194</f>
        <v>0</v>
      </c>
      <c r="D482" s="15" t="s">
        <v>296</v>
      </c>
      <c r="E482" s="15" t="s">
        <v>976</v>
      </c>
      <c r="F482" s="16">
        <v>10</v>
      </c>
      <c r="G482" s="16" t="s">
        <v>563</v>
      </c>
      <c r="H482" s="17">
        <v>0</v>
      </c>
      <c r="I482" s="94" t="s">
        <v>974</v>
      </c>
      <c r="J482" s="51" t="s">
        <v>271</v>
      </c>
      <c r="K482" s="146">
        <v>0.5</v>
      </c>
      <c r="L482" s="145">
        <v>2E-3</v>
      </c>
      <c r="M482" s="1" t="s">
        <v>609</v>
      </c>
      <c r="N482" s="1" t="s">
        <v>588</v>
      </c>
      <c r="P482" s="1">
        <f t="shared" si="25"/>
        <v>0</v>
      </c>
      <c r="Q482" s="1">
        <v>0.7</v>
      </c>
      <c r="R482" s="30">
        <v>9.5229999999995193E-2</v>
      </c>
      <c r="S482" s="4">
        <f t="shared" si="27"/>
        <v>0.79522999999999511</v>
      </c>
    </row>
    <row r="483" spans="1:19" x14ac:dyDescent="0.2">
      <c r="A483" s="7">
        <f t="shared" si="26"/>
        <v>476</v>
      </c>
      <c r="B483" s="29">
        <f>Perennials!B195</f>
        <v>0</v>
      </c>
      <c r="C483" s="29">
        <f>Perennials!C195</f>
        <v>0</v>
      </c>
      <c r="D483" s="15" t="s">
        <v>297</v>
      </c>
      <c r="E483" s="15" t="s">
        <v>298</v>
      </c>
      <c r="F483" s="16">
        <v>10</v>
      </c>
      <c r="G483" s="16" t="s">
        <v>531</v>
      </c>
      <c r="H483" s="17">
        <v>0</v>
      </c>
      <c r="I483" s="50"/>
      <c r="J483" s="51" t="s">
        <v>271</v>
      </c>
      <c r="K483" s="146">
        <v>0.5</v>
      </c>
      <c r="L483" s="145">
        <v>2E-3</v>
      </c>
      <c r="M483" s="1" t="s">
        <v>609</v>
      </c>
      <c r="P483" s="1">
        <f t="shared" si="25"/>
        <v>0</v>
      </c>
      <c r="Q483" s="1">
        <v>0.7</v>
      </c>
      <c r="R483" s="30">
        <v>9.5219999999995197E-2</v>
      </c>
      <c r="S483" s="4">
        <f t="shared" si="27"/>
        <v>0.79521999999999515</v>
      </c>
    </row>
    <row r="484" spans="1:19" x14ac:dyDescent="0.2">
      <c r="A484" s="7">
        <f t="shared" si="26"/>
        <v>477</v>
      </c>
      <c r="B484" s="29">
        <f>Perennials!B196</f>
        <v>0</v>
      </c>
      <c r="C484" s="29">
        <f>Perennials!C196</f>
        <v>0</v>
      </c>
      <c r="D484" s="15" t="s">
        <v>299</v>
      </c>
      <c r="E484" s="15" t="s">
        <v>300</v>
      </c>
      <c r="F484" s="16">
        <v>10</v>
      </c>
      <c r="G484" s="16" t="s">
        <v>531</v>
      </c>
      <c r="H484" s="17">
        <v>0</v>
      </c>
      <c r="I484" s="50"/>
      <c r="J484" s="51" t="s">
        <v>271</v>
      </c>
      <c r="K484" s="146">
        <v>0.5</v>
      </c>
      <c r="L484" s="145">
        <v>2E-3</v>
      </c>
      <c r="P484" s="1">
        <f t="shared" ref="P484:P547" si="28">IF(C484=0,0,1)</f>
        <v>0</v>
      </c>
      <c r="Q484" s="1">
        <v>0.7</v>
      </c>
      <c r="R484" s="30">
        <v>9.5209999999995201E-2</v>
      </c>
      <c r="S484" s="4">
        <f t="shared" si="27"/>
        <v>0.7952099999999952</v>
      </c>
    </row>
    <row r="485" spans="1:19" x14ac:dyDescent="0.2">
      <c r="A485" s="7">
        <f t="shared" ref="A485:A548" si="29">RANK(S485,S$5:S$631,0)</f>
        <v>478</v>
      </c>
      <c r="B485" s="29">
        <f>Perennials!B197</f>
        <v>0</v>
      </c>
      <c r="C485" s="29">
        <f>Perennials!C197</f>
        <v>0</v>
      </c>
      <c r="D485" s="15" t="s">
        <v>301</v>
      </c>
      <c r="E485" s="15" t="s">
        <v>302</v>
      </c>
      <c r="F485" s="16">
        <v>8</v>
      </c>
      <c r="G485" s="16" t="s">
        <v>531</v>
      </c>
      <c r="H485" s="17">
        <v>0</v>
      </c>
      <c r="I485" s="50"/>
      <c r="J485" s="51" t="s">
        <v>271</v>
      </c>
      <c r="K485" s="146">
        <v>0.5</v>
      </c>
      <c r="L485" s="145">
        <v>2E-3</v>
      </c>
      <c r="P485" s="1">
        <f t="shared" si="28"/>
        <v>0</v>
      </c>
      <c r="Q485" s="1">
        <v>0.7</v>
      </c>
      <c r="R485" s="30">
        <v>9.5199999999995205E-2</v>
      </c>
      <c r="S485" s="4">
        <f t="shared" si="27"/>
        <v>0.79519999999999513</v>
      </c>
    </row>
    <row r="486" spans="1:19" x14ac:dyDescent="0.2">
      <c r="A486" s="7">
        <f t="shared" si="29"/>
        <v>479</v>
      </c>
      <c r="B486" s="29">
        <f>Perennials!B198</f>
        <v>0</v>
      </c>
      <c r="C486" s="29">
        <f>Perennials!C198</f>
        <v>0</v>
      </c>
      <c r="D486" s="15" t="s">
        <v>702</v>
      </c>
      <c r="E486" s="15" t="s">
        <v>703</v>
      </c>
      <c r="F486" s="16">
        <v>10</v>
      </c>
      <c r="G486" s="16" t="s">
        <v>531</v>
      </c>
      <c r="H486" s="17">
        <v>0</v>
      </c>
      <c r="I486" s="50"/>
      <c r="J486" s="51" t="s">
        <v>271</v>
      </c>
      <c r="K486" s="146">
        <v>1</v>
      </c>
      <c r="L486" s="145">
        <v>4.0000000000000001E-3</v>
      </c>
      <c r="M486" s="1" t="s">
        <v>605</v>
      </c>
      <c r="N486" s="1" t="s">
        <v>605</v>
      </c>
      <c r="P486" s="1">
        <f t="shared" si="28"/>
        <v>0</v>
      </c>
      <c r="Q486" s="1">
        <v>0.7</v>
      </c>
      <c r="R486" s="30">
        <v>9.5189999999995195E-2</v>
      </c>
      <c r="S486" s="4">
        <f t="shared" si="27"/>
        <v>0.79518999999999518</v>
      </c>
    </row>
    <row r="487" spans="1:19" x14ac:dyDescent="0.2">
      <c r="A487" s="7">
        <f t="shared" si="29"/>
        <v>480</v>
      </c>
      <c r="B487" s="29">
        <f>Perennials!B199</f>
        <v>0</v>
      </c>
      <c r="C487" s="29">
        <f>Perennials!C199</f>
        <v>0</v>
      </c>
      <c r="D487" s="18" t="s">
        <v>472</v>
      </c>
      <c r="E487" s="18" t="s">
        <v>473</v>
      </c>
      <c r="F487" s="16">
        <v>3</v>
      </c>
      <c r="G487" s="16" t="s">
        <v>531</v>
      </c>
      <c r="H487" s="17">
        <v>0</v>
      </c>
      <c r="I487" s="54"/>
      <c r="J487" s="51" t="s">
        <v>271</v>
      </c>
      <c r="K487" s="146">
        <v>1</v>
      </c>
      <c r="L487" s="145">
        <v>4.0000000000000001E-3</v>
      </c>
      <c r="P487" s="1">
        <f t="shared" si="28"/>
        <v>0</v>
      </c>
      <c r="Q487" s="1">
        <v>0.7</v>
      </c>
      <c r="R487" s="30">
        <v>9.5179999999995199E-2</v>
      </c>
      <c r="S487" s="4">
        <f t="shared" si="27"/>
        <v>0.79517999999999511</v>
      </c>
    </row>
    <row r="488" spans="1:19" ht="15" x14ac:dyDescent="0.2">
      <c r="A488" s="7">
        <f t="shared" si="29"/>
        <v>481</v>
      </c>
      <c r="B488" s="29">
        <f>Perennials!B200</f>
        <v>0</v>
      </c>
      <c r="C488" s="29">
        <f>Perennials!C200</f>
        <v>0</v>
      </c>
      <c r="D488" s="15" t="s">
        <v>303</v>
      </c>
      <c r="E488" s="15" t="s">
        <v>304</v>
      </c>
      <c r="F488" s="16">
        <v>10</v>
      </c>
      <c r="G488" s="16" t="s">
        <v>562</v>
      </c>
      <c r="H488" s="17">
        <v>0</v>
      </c>
      <c r="I488" s="94" t="s">
        <v>988</v>
      </c>
      <c r="J488" s="51" t="s">
        <v>271</v>
      </c>
      <c r="K488" s="146">
        <v>1</v>
      </c>
      <c r="L488" s="145">
        <v>4.0000000000000001E-3</v>
      </c>
      <c r="M488" s="1" t="s">
        <v>599</v>
      </c>
      <c r="N488" s="1" t="s">
        <v>609</v>
      </c>
      <c r="P488" s="1">
        <f t="shared" si="28"/>
        <v>0</v>
      </c>
      <c r="Q488" s="1">
        <v>0.7</v>
      </c>
      <c r="R488" s="30">
        <v>9.5169999999995203E-2</v>
      </c>
      <c r="S488" s="4">
        <f t="shared" si="27"/>
        <v>0.79516999999999516</v>
      </c>
    </row>
    <row r="489" spans="1:19" x14ac:dyDescent="0.2">
      <c r="A489" s="7">
        <f t="shared" si="29"/>
        <v>482</v>
      </c>
      <c r="B489" s="29">
        <f>Perennials!B201</f>
        <v>0</v>
      </c>
      <c r="C489" s="29">
        <f>Perennials!C201</f>
        <v>0</v>
      </c>
      <c r="D489" s="15" t="s">
        <v>305</v>
      </c>
      <c r="E489" s="15" t="s">
        <v>306</v>
      </c>
      <c r="F489" s="16">
        <v>10</v>
      </c>
      <c r="G489" s="16" t="s">
        <v>562</v>
      </c>
      <c r="H489" s="17">
        <v>0</v>
      </c>
      <c r="I489" s="50"/>
      <c r="J489" s="51" t="s">
        <v>271</v>
      </c>
      <c r="K489" s="146">
        <v>1</v>
      </c>
      <c r="L489" s="145">
        <v>4.0000000000000001E-3</v>
      </c>
      <c r="P489" s="1">
        <f t="shared" si="28"/>
        <v>0</v>
      </c>
      <c r="Q489" s="1">
        <v>0.7</v>
      </c>
      <c r="R489" s="30">
        <v>9.5159999999995207E-2</v>
      </c>
      <c r="S489" s="4">
        <f t="shared" si="27"/>
        <v>0.7951599999999952</v>
      </c>
    </row>
    <row r="490" spans="1:19" ht="15" x14ac:dyDescent="0.2">
      <c r="A490" s="7">
        <f t="shared" si="29"/>
        <v>483</v>
      </c>
      <c r="B490" s="29">
        <f>Perennials!B202</f>
        <v>0</v>
      </c>
      <c r="C490" s="29">
        <f>Perennials!C202</f>
        <v>0</v>
      </c>
      <c r="D490" s="15" t="s">
        <v>977</v>
      </c>
      <c r="E490" s="15" t="s">
        <v>978</v>
      </c>
      <c r="F490" s="16">
        <v>10</v>
      </c>
      <c r="G490" s="16" t="s">
        <v>562</v>
      </c>
      <c r="H490" s="17">
        <v>0</v>
      </c>
      <c r="I490" s="94" t="s">
        <v>974</v>
      </c>
      <c r="J490" s="51" t="s">
        <v>271</v>
      </c>
      <c r="K490" s="146">
        <v>1</v>
      </c>
      <c r="L490" s="145">
        <v>4.0000000000000001E-3</v>
      </c>
      <c r="P490" s="1">
        <f t="shared" si="28"/>
        <v>0</v>
      </c>
      <c r="Q490" s="1">
        <v>0.7</v>
      </c>
      <c r="R490" s="30">
        <v>9.5149999999995197E-2</v>
      </c>
      <c r="S490" s="4">
        <f t="shared" si="27"/>
        <v>0.79514999999999514</v>
      </c>
    </row>
    <row r="491" spans="1:19" x14ac:dyDescent="0.2">
      <c r="A491" s="7">
        <f t="shared" si="29"/>
        <v>484</v>
      </c>
      <c r="B491" s="29">
        <f>Perennials!B203</f>
        <v>0</v>
      </c>
      <c r="C491" s="29">
        <f>Perennials!C203</f>
        <v>0</v>
      </c>
      <c r="D491" s="15" t="s">
        <v>307</v>
      </c>
      <c r="E491" s="15" t="s">
        <v>308</v>
      </c>
      <c r="F491" s="16">
        <v>10</v>
      </c>
      <c r="G491" s="16" t="s">
        <v>562</v>
      </c>
      <c r="H491" s="17">
        <v>0</v>
      </c>
      <c r="I491" s="50"/>
      <c r="J491" s="51" t="s">
        <v>271</v>
      </c>
      <c r="K491" s="146">
        <v>1</v>
      </c>
      <c r="L491" s="145">
        <v>4.0000000000000001E-3</v>
      </c>
      <c r="P491" s="1">
        <f t="shared" si="28"/>
        <v>0</v>
      </c>
      <c r="Q491" s="1">
        <v>0.7</v>
      </c>
      <c r="R491" s="30">
        <v>9.5139999999995103E-2</v>
      </c>
      <c r="S491" s="4">
        <f t="shared" si="27"/>
        <v>0.79513999999999507</v>
      </c>
    </row>
    <row r="492" spans="1:19" x14ac:dyDescent="0.2">
      <c r="A492" s="7">
        <f t="shared" si="29"/>
        <v>485</v>
      </c>
      <c r="B492" s="29">
        <f>Perennials!B204</f>
        <v>0</v>
      </c>
      <c r="C492" s="29">
        <f>Perennials!C204</f>
        <v>0</v>
      </c>
      <c r="D492" s="15" t="s">
        <v>979</v>
      </c>
      <c r="E492" s="15" t="s">
        <v>309</v>
      </c>
      <c r="F492" s="16">
        <v>5</v>
      </c>
      <c r="G492" s="16" t="s">
        <v>531</v>
      </c>
      <c r="H492" s="17">
        <v>0</v>
      </c>
      <c r="I492" s="50"/>
      <c r="J492" s="51" t="s">
        <v>271</v>
      </c>
      <c r="K492" s="146">
        <v>1</v>
      </c>
      <c r="L492" s="145">
        <v>4.0000000000000001E-3</v>
      </c>
      <c r="P492" s="1">
        <f t="shared" si="28"/>
        <v>0</v>
      </c>
      <c r="Q492" s="1">
        <v>0.7</v>
      </c>
      <c r="R492" s="30">
        <v>9.5129999999995093E-2</v>
      </c>
      <c r="S492" s="4">
        <f t="shared" si="27"/>
        <v>0.79512999999999501</v>
      </c>
    </row>
    <row r="493" spans="1:19" x14ac:dyDescent="0.2">
      <c r="A493" s="7">
        <f t="shared" si="29"/>
        <v>486</v>
      </c>
      <c r="B493" s="29">
        <f>Perennials!B205</f>
        <v>0</v>
      </c>
      <c r="C493" s="29">
        <f>Perennials!C205</f>
        <v>0</v>
      </c>
      <c r="D493" s="15" t="s">
        <v>310</v>
      </c>
      <c r="E493" s="15" t="s">
        <v>311</v>
      </c>
      <c r="F493" s="16">
        <v>5</v>
      </c>
      <c r="G493" s="16" t="s">
        <v>531</v>
      </c>
      <c r="H493" s="17">
        <v>0</v>
      </c>
      <c r="I493" s="50"/>
      <c r="J493" s="51" t="s">
        <v>271</v>
      </c>
      <c r="K493" s="146">
        <v>1</v>
      </c>
      <c r="L493" s="145">
        <v>4.0000000000000001E-3</v>
      </c>
      <c r="P493" s="1">
        <f t="shared" si="28"/>
        <v>0</v>
      </c>
      <c r="Q493" s="1">
        <v>0.7</v>
      </c>
      <c r="R493" s="30">
        <v>9.5119999999995097E-2</v>
      </c>
      <c r="S493" s="4">
        <f t="shared" si="27"/>
        <v>0.79511999999999505</v>
      </c>
    </row>
    <row r="494" spans="1:19" x14ac:dyDescent="0.2">
      <c r="A494" s="7">
        <f t="shared" si="29"/>
        <v>487</v>
      </c>
      <c r="B494" s="29">
        <f>Perennials!B206</f>
        <v>0</v>
      </c>
      <c r="C494" s="29">
        <f>Perennials!C206</f>
        <v>0</v>
      </c>
      <c r="D494" s="15" t="s">
        <v>312</v>
      </c>
      <c r="E494" s="15" t="s">
        <v>313</v>
      </c>
      <c r="F494" s="16">
        <v>10</v>
      </c>
      <c r="G494" s="16" t="s">
        <v>562</v>
      </c>
      <c r="H494" s="17">
        <v>0</v>
      </c>
      <c r="I494" s="50"/>
      <c r="J494" s="51" t="s">
        <v>271</v>
      </c>
      <c r="K494" s="146">
        <v>1</v>
      </c>
      <c r="L494" s="145">
        <v>4.0000000000000001E-3</v>
      </c>
      <c r="P494" s="1">
        <f t="shared" si="28"/>
        <v>0</v>
      </c>
      <c r="Q494" s="1">
        <v>0.7</v>
      </c>
      <c r="R494" s="30">
        <v>9.5109999999995101E-2</v>
      </c>
      <c r="S494" s="4">
        <f t="shared" si="27"/>
        <v>0.7951099999999951</v>
      </c>
    </row>
    <row r="495" spans="1:19" x14ac:dyDescent="0.2">
      <c r="A495" s="7">
        <f t="shared" si="29"/>
        <v>488</v>
      </c>
      <c r="B495" s="29">
        <f>Perennials!B207</f>
        <v>0</v>
      </c>
      <c r="C495" s="29">
        <f>Perennials!C207</f>
        <v>0</v>
      </c>
      <c r="D495" s="15" t="s">
        <v>314</v>
      </c>
      <c r="E495" s="15" t="s">
        <v>753</v>
      </c>
      <c r="F495" s="16">
        <v>10</v>
      </c>
      <c r="G495" s="16" t="s">
        <v>562</v>
      </c>
      <c r="H495" s="17">
        <v>0</v>
      </c>
      <c r="I495" s="52"/>
      <c r="J495" s="51" t="s">
        <v>271</v>
      </c>
      <c r="K495" s="146">
        <v>1</v>
      </c>
      <c r="L495" s="145">
        <v>4.0000000000000001E-3</v>
      </c>
      <c r="M495" s="1" t="s">
        <v>588</v>
      </c>
      <c r="N495" s="1" t="s">
        <v>612</v>
      </c>
      <c r="P495" s="1">
        <f t="shared" si="28"/>
        <v>0</v>
      </c>
      <c r="Q495" s="1">
        <v>0.7</v>
      </c>
      <c r="R495" s="30">
        <v>9.5099999999995105E-2</v>
      </c>
      <c r="S495" s="4">
        <f t="shared" si="27"/>
        <v>0.79509999999999503</v>
      </c>
    </row>
    <row r="496" spans="1:19" x14ac:dyDescent="0.2">
      <c r="A496" s="7">
        <f t="shared" si="29"/>
        <v>489</v>
      </c>
      <c r="B496" s="29">
        <f>Perennials!B208</f>
        <v>0</v>
      </c>
      <c r="C496" s="29">
        <f>Perennials!C208</f>
        <v>0</v>
      </c>
      <c r="D496" s="15" t="s">
        <v>315</v>
      </c>
      <c r="E496" s="15" t="s">
        <v>754</v>
      </c>
      <c r="F496" s="16">
        <v>5</v>
      </c>
      <c r="G496" s="16" t="s">
        <v>531</v>
      </c>
      <c r="H496" s="17">
        <v>0</v>
      </c>
      <c r="I496" s="52"/>
      <c r="J496" s="51" t="s">
        <v>271</v>
      </c>
      <c r="K496" s="146">
        <v>1</v>
      </c>
      <c r="L496" s="145">
        <v>4.0000000000000001E-3</v>
      </c>
      <c r="P496" s="1">
        <f t="shared" si="28"/>
        <v>0</v>
      </c>
      <c r="Q496" s="1">
        <v>0.7</v>
      </c>
      <c r="R496" s="30">
        <v>9.5089999999995095E-2</v>
      </c>
      <c r="S496" s="4">
        <f t="shared" si="27"/>
        <v>0.79508999999999508</v>
      </c>
    </row>
    <row r="497" spans="1:19" x14ac:dyDescent="0.2">
      <c r="A497" s="7">
        <f t="shared" si="29"/>
        <v>490</v>
      </c>
      <c r="B497" s="29">
        <f>Perennials!B209</f>
        <v>0</v>
      </c>
      <c r="C497" s="29">
        <f>Perennials!C209</f>
        <v>0</v>
      </c>
      <c r="D497" s="15" t="s">
        <v>316</v>
      </c>
      <c r="E497" s="15" t="s">
        <v>317</v>
      </c>
      <c r="F497" s="16">
        <v>10</v>
      </c>
      <c r="G497" s="16" t="s">
        <v>564</v>
      </c>
      <c r="H497" s="17">
        <v>0</v>
      </c>
      <c r="I497" s="52"/>
      <c r="J497" s="51" t="s">
        <v>271</v>
      </c>
      <c r="K497" s="146">
        <v>1</v>
      </c>
      <c r="L497" s="145">
        <v>4.0000000000000001E-3</v>
      </c>
      <c r="P497" s="1">
        <f t="shared" si="28"/>
        <v>0</v>
      </c>
      <c r="Q497" s="1">
        <v>0.7</v>
      </c>
      <c r="R497" s="30">
        <v>9.5079999999995099E-2</v>
      </c>
      <c r="S497" s="4">
        <f t="shared" si="27"/>
        <v>0.79507999999999501</v>
      </c>
    </row>
    <row r="498" spans="1:19" x14ac:dyDescent="0.2">
      <c r="A498" s="7">
        <f t="shared" si="29"/>
        <v>491</v>
      </c>
      <c r="B498" s="29">
        <f>Perennials!B210</f>
        <v>0</v>
      </c>
      <c r="C498" s="29">
        <f>Perennials!C210</f>
        <v>0</v>
      </c>
      <c r="D498" s="15" t="s">
        <v>318</v>
      </c>
      <c r="E498" s="15" t="s">
        <v>319</v>
      </c>
      <c r="F498" s="16">
        <v>10</v>
      </c>
      <c r="G498" s="16" t="s">
        <v>562</v>
      </c>
      <c r="H498" s="17">
        <v>0</v>
      </c>
      <c r="I498" s="52"/>
      <c r="J498" s="51" t="s">
        <v>271</v>
      </c>
      <c r="K498" s="146">
        <v>1</v>
      </c>
      <c r="L498" s="145">
        <v>4.0000000000000001E-3</v>
      </c>
      <c r="P498" s="1">
        <f t="shared" si="28"/>
        <v>0</v>
      </c>
      <c r="Q498" s="1">
        <v>0.7</v>
      </c>
      <c r="R498" s="30">
        <v>9.5069999999995103E-2</v>
      </c>
      <c r="S498" s="4">
        <f t="shared" si="27"/>
        <v>0.79506999999999506</v>
      </c>
    </row>
    <row r="499" spans="1:19" x14ac:dyDescent="0.2">
      <c r="A499" s="7">
        <f t="shared" si="29"/>
        <v>492</v>
      </c>
      <c r="B499" s="29">
        <f>Perennials!B211</f>
        <v>0</v>
      </c>
      <c r="C499" s="29">
        <f>Perennials!C211</f>
        <v>0</v>
      </c>
      <c r="D499" s="15" t="s">
        <v>320</v>
      </c>
      <c r="E499" s="15" t="s">
        <v>752</v>
      </c>
      <c r="F499" s="16">
        <v>4</v>
      </c>
      <c r="G499" s="16" t="s">
        <v>531</v>
      </c>
      <c r="H499" s="17">
        <v>0</v>
      </c>
      <c r="I499" s="52"/>
      <c r="J499" s="51" t="s">
        <v>271</v>
      </c>
      <c r="K499" s="146">
        <v>1</v>
      </c>
      <c r="L499" s="145">
        <v>4.0000000000000001E-3</v>
      </c>
      <c r="P499" s="1">
        <f t="shared" si="28"/>
        <v>0</v>
      </c>
      <c r="Q499" s="1">
        <v>0.7</v>
      </c>
      <c r="R499" s="30">
        <v>9.5059999999995107E-2</v>
      </c>
      <c r="S499" s="4">
        <f t="shared" si="27"/>
        <v>0.7950599999999951</v>
      </c>
    </row>
    <row r="500" spans="1:19" x14ac:dyDescent="0.2">
      <c r="A500" s="7">
        <f t="shared" si="29"/>
        <v>493</v>
      </c>
      <c r="B500" s="29">
        <f>Perennials!B212</f>
        <v>0</v>
      </c>
      <c r="C500" s="29">
        <f>Perennials!C212</f>
        <v>0</v>
      </c>
      <c r="D500" s="15" t="s">
        <v>321</v>
      </c>
      <c r="E500" s="15" t="s">
        <v>322</v>
      </c>
      <c r="F500" s="16">
        <v>4</v>
      </c>
      <c r="G500" s="16" t="s">
        <v>531</v>
      </c>
      <c r="H500" s="17">
        <v>0</v>
      </c>
      <c r="I500" s="52"/>
      <c r="J500" s="51" t="s">
        <v>271</v>
      </c>
      <c r="K500" s="146">
        <v>1</v>
      </c>
      <c r="L500" s="145">
        <v>4.0000000000000001E-3</v>
      </c>
      <c r="M500" s="1" t="s">
        <v>588</v>
      </c>
      <c r="N500" s="1" t="s">
        <v>588</v>
      </c>
      <c r="P500" s="1">
        <f t="shared" si="28"/>
        <v>0</v>
      </c>
      <c r="Q500" s="1">
        <v>0.7</v>
      </c>
      <c r="R500" s="30">
        <v>9.5049999999995097E-2</v>
      </c>
      <c r="S500" s="4">
        <f t="shared" si="27"/>
        <v>0.79504999999999504</v>
      </c>
    </row>
    <row r="501" spans="1:19" x14ac:dyDescent="0.2">
      <c r="A501" s="7">
        <f t="shared" si="29"/>
        <v>494</v>
      </c>
      <c r="B501" s="29">
        <f>Perennials!B213</f>
        <v>0</v>
      </c>
      <c r="C501" s="29">
        <f>Perennials!C213</f>
        <v>0</v>
      </c>
      <c r="D501" s="15" t="s">
        <v>1404</v>
      </c>
      <c r="E501" s="15" t="s">
        <v>323</v>
      </c>
      <c r="F501" s="16">
        <v>10</v>
      </c>
      <c r="G501" s="16" t="s">
        <v>563</v>
      </c>
      <c r="H501" s="17">
        <v>0</v>
      </c>
      <c r="I501" s="52"/>
      <c r="J501" s="51" t="s">
        <v>271</v>
      </c>
      <c r="K501" s="146">
        <v>1</v>
      </c>
      <c r="L501" s="145">
        <v>4.0000000000000001E-3</v>
      </c>
      <c r="M501" s="1" t="s">
        <v>609</v>
      </c>
      <c r="N501" s="1" t="s">
        <v>609</v>
      </c>
      <c r="P501" s="1">
        <f t="shared" si="28"/>
        <v>0</v>
      </c>
      <c r="Q501" s="1">
        <v>0.7</v>
      </c>
      <c r="R501" s="30">
        <v>9.5039999999995003E-2</v>
      </c>
      <c r="S501" s="4">
        <f t="shared" si="27"/>
        <v>0.79503999999999497</v>
      </c>
    </row>
    <row r="502" spans="1:19" x14ac:dyDescent="0.2">
      <c r="A502" s="7">
        <f t="shared" si="29"/>
        <v>495</v>
      </c>
      <c r="B502" s="29">
        <f>Perennials!B214</f>
        <v>0</v>
      </c>
      <c r="C502" s="29">
        <f>Perennials!C214</f>
        <v>0</v>
      </c>
      <c r="D502" s="15" t="s">
        <v>1225</v>
      </c>
      <c r="E502" s="15" t="s">
        <v>324</v>
      </c>
      <c r="F502" s="16">
        <v>10</v>
      </c>
      <c r="G502" s="16" t="s">
        <v>562</v>
      </c>
      <c r="H502" s="17">
        <v>0</v>
      </c>
      <c r="I502" s="52"/>
      <c r="J502" s="51" t="s">
        <v>271</v>
      </c>
      <c r="K502" s="146">
        <v>2</v>
      </c>
      <c r="L502" s="145">
        <v>8.0000000000000002E-3</v>
      </c>
      <c r="M502" s="1" t="s">
        <v>609</v>
      </c>
      <c r="N502" s="1" t="s">
        <v>609</v>
      </c>
      <c r="P502" s="1">
        <f t="shared" si="28"/>
        <v>0</v>
      </c>
      <c r="Q502" s="1">
        <v>0.7</v>
      </c>
      <c r="R502" s="30">
        <v>9.5029999999994993E-2</v>
      </c>
      <c r="S502" s="4">
        <f t="shared" si="27"/>
        <v>0.79502999999999491</v>
      </c>
    </row>
    <row r="503" spans="1:19" x14ac:dyDescent="0.2">
      <c r="A503" s="7">
        <f t="shared" si="29"/>
        <v>496</v>
      </c>
      <c r="B503" s="29">
        <f>Perennials!B215</f>
        <v>0</v>
      </c>
      <c r="C503" s="29">
        <f>Perennials!C215</f>
        <v>0</v>
      </c>
      <c r="D503" s="15" t="s">
        <v>325</v>
      </c>
      <c r="E503" s="15" t="s">
        <v>751</v>
      </c>
      <c r="F503" s="16">
        <v>10</v>
      </c>
      <c r="G503" s="16" t="s">
        <v>531</v>
      </c>
      <c r="H503" s="17">
        <v>0</v>
      </c>
      <c r="I503" s="52"/>
      <c r="J503" s="51" t="s">
        <v>271</v>
      </c>
      <c r="K503" s="146">
        <v>1</v>
      </c>
      <c r="L503" s="145">
        <v>4.0000000000000001E-3</v>
      </c>
      <c r="P503" s="1">
        <f t="shared" si="28"/>
        <v>0</v>
      </c>
      <c r="Q503" s="1">
        <v>0.7</v>
      </c>
      <c r="R503" s="30">
        <v>9.5019999999994997E-2</v>
      </c>
      <c r="S503" s="4">
        <f t="shared" si="27"/>
        <v>0.79501999999999495</v>
      </c>
    </row>
    <row r="504" spans="1:19" x14ac:dyDescent="0.2">
      <c r="A504" s="7">
        <f t="shared" si="29"/>
        <v>497</v>
      </c>
      <c r="B504" s="29">
        <f>Perennials!B216</f>
        <v>0</v>
      </c>
      <c r="C504" s="29">
        <f>Perennials!C216</f>
        <v>0</v>
      </c>
      <c r="D504" s="15" t="s">
        <v>326</v>
      </c>
      <c r="E504" s="15" t="s">
        <v>327</v>
      </c>
      <c r="F504" s="16">
        <v>10</v>
      </c>
      <c r="G504" s="16" t="s">
        <v>531</v>
      </c>
      <c r="H504" s="17">
        <v>0</v>
      </c>
      <c r="I504" s="52"/>
      <c r="J504" s="51" t="s">
        <v>271</v>
      </c>
      <c r="K504" s="146">
        <v>1</v>
      </c>
      <c r="L504" s="145">
        <v>4.0000000000000001E-3</v>
      </c>
      <c r="M504" s="1" t="s">
        <v>609</v>
      </c>
      <c r="N504" s="1" t="s">
        <v>609</v>
      </c>
      <c r="P504" s="1">
        <f t="shared" si="28"/>
        <v>0</v>
      </c>
      <c r="Q504" s="1">
        <v>0.7</v>
      </c>
      <c r="R504" s="30">
        <v>9.5009999999995001E-2</v>
      </c>
      <c r="S504" s="4">
        <f t="shared" si="27"/>
        <v>0.795009999999995</v>
      </c>
    </row>
    <row r="505" spans="1:19" ht="15" x14ac:dyDescent="0.2">
      <c r="A505" s="7">
        <f t="shared" si="29"/>
        <v>498</v>
      </c>
      <c r="B505" s="29">
        <f>Perennials!B217</f>
        <v>0</v>
      </c>
      <c r="C505" s="29">
        <f>Perennials!C217</f>
        <v>0</v>
      </c>
      <c r="D505" s="15" t="s">
        <v>328</v>
      </c>
      <c r="E505" s="15" t="s">
        <v>329</v>
      </c>
      <c r="F505" s="16">
        <v>10</v>
      </c>
      <c r="G505" s="16" t="s">
        <v>531</v>
      </c>
      <c r="H505" s="17">
        <v>0</v>
      </c>
      <c r="I505" s="91" t="s">
        <v>1038</v>
      </c>
      <c r="J505" s="51" t="s">
        <v>271</v>
      </c>
      <c r="K505" s="146">
        <v>1</v>
      </c>
      <c r="L505" s="145">
        <v>4.0000000000000001E-3</v>
      </c>
      <c r="P505" s="1">
        <f t="shared" si="28"/>
        <v>0</v>
      </c>
      <c r="Q505" s="1">
        <v>0.7</v>
      </c>
      <c r="R505" s="30">
        <v>9.4999999999995005E-2</v>
      </c>
      <c r="S505" s="4">
        <f t="shared" si="27"/>
        <v>0.79499999999999493</v>
      </c>
    </row>
    <row r="506" spans="1:19" x14ac:dyDescent="0.2">
      <c r="A506" s="7">
        <f t="shared" si="29"/>
        <v>499</v>
      </c>
      <c r="B506" s="29">
        <f>Perennials!B218</f>
        <v>0</v>
      </c>
      <c r="C506" s="29">
        <f>Perennials!C218</f>
        <v>0</v>
      </c>
      <c r="D506" s="15" t="s">
        <v>330</v>
      </c>
      <c r="E506" s="15" t="s">
        <v>331</v>
      </c>
      <c r="F506" s="16">
        <v>10</v>
      </c>
      <c r="G506" s="16" t="s">
        <v>531</v>
      </c>
      <c r="H506" s="17">
        <v>0</v>
      </c>
      <c r="I506" s="52"/>
      <c r="J506" s="51" t="s">
        <v>271</v>
      </c>
      <c r="K506" s="146">
        <v>1</v>
      </c>
      <c r="L506" s="145">
        <v>4.0000000000000001E-3</v>
      </c>
      <c r="P506" s="1">
        <f t="shared" si="28"/>
        <v>0</v>
      </c>
      <c r="Q506" s="1">
        <v>0.7</v>
      </c>
      <c r="R506" s="30">
        <v>9.4989999999994995E-2</v>
      </c>
      <c r="S506" s="4">
        <f t="shared" si="27"/>
        <v>0.79498999999999498</v>
      </c>
    </row>
    <row r="507" spans="1:19" ht="15" x14ac:dyDescent="0.2">
      <c r="A507" s="7">
        <f t="shared" si="29"/>
        <v>500</v>
      </c>
      <c r="B507" s="29">
        <f>Perennials!B219</f>
        <v>0</v>
      </c>
      <c r="C507" s="29">
        <f>Perennials!C219</f>
        <v>0</v>
      </c>
      <c r="D507" s="15" t="s">
        <v>980</v>
      </c>
      <c r="E507" s="15" t="s">
        <v>981</v>
      </c>
      <c r="F507" s="16">
        <v>10</v>
      </c>
      <c r="G507" s="16" t="s">
        <v>531</v>
      </c>
      <c r="H507" s="17">
        <v>0</v>
      </c>
      <c r="I507" s="95" t="s">
        <v>974</v>
      </c>
      <c r="J507" s="51" t="s">
        <v>271</v>
      </c>
      <c r="K507" s="146">
        <v>1</v>
      </c>
      <c r="L507" s="145">
        <v>4.0000000000000001E-3</v>
      </c>
      <c r="P507" s="1">
        <f t="shared" si="28"/>
        <v>0</v>
      </c>
      <c r="Q507" s="1">
        <v>0.7</v>
      </c>
      <c r="R507" s="30">
        <v>9.4979999999994999E-2</v>
      </c>
      <c r="S507" s="4">
        <f t="shared" si="27"/>
        <v>0.79497999999999491</v>
      </c>
    </row>
    <row r="508" spans="1:19" ht="15" x14ac:dyDescent="0.2">
      <c r="A508" s="7">
        <f t="shared" si="29"/>
        <v>501</v>
      </c>
      <c r="B508" s="29">
        <f>Perennials!B220</f>
        <v>0</v>
      </c>
      <c r="C508" s="29">
        <f>Perennials!C220</f>
        <v>0</v>
      </c>
      <c r="D508" s="15" t="s">
        <v>967</v>
      </c>
      <c r="E508" s="15" t="s">
        <v>968</v>
      </c>
      <c r="F508" s="16">
        <v>10</v>
      </c>
      <c r="G508" s="16" t="s">
        <v>531</v>
      </c>
      <c r="H508" s="17">
        <v>0</v>
      </c>
      <c r="I508" s="95" t="s">
        <v>964</v>
      </c>
      <c r="J508" s="51" t="s">
        <v>271</v>
      </c>
      <c r="K508" s="146">
        <v>1</v>
      </c>
      <c r="L508" s="145">
        <v>4.0000000000000001E-3</v>
      </c>
      <c r="M508" s="1" t="s">
        <v>588</v>
      </c>
      <c r="N508" s="1" t="s">
        <v>588</v>
      </c>
      <c r="P508" s="1">
        <f t="shared" si="28"/>
        <v>0</v>
      </c>
      <c r="Q508" s="1">
        <v>0.7</v>
      </c>
      <c r="R508" s="30">
        <v>9.4969999999995003E-2</v>
      </c>
      <c r="S508" s="4">
        <f t="shared" si="27"/>
        <v>0.79496999999999496</v>
      </c>
    </row>
    <row r="509" spans="1:19" ht="15" x14ac:dyDescent="0.2">
      <c r="A509" s="7">
        <f t="shared" si="29"/>
        <v>502</v>
      </c>
      <c r="B509" s="29">
        <f>Perennials!B221</f>
        <v>0</v>
      </c>
      <c r="C509" s="29">
        <f>Perennials!C221</f>
        <v>0</v>
      </c>
      <c r="D509" s="15" t="s">
        <v>332</v>
      </c>
      <c r="E509" s="15" t="s">
        <v>987</v>
      </c>
      <c r="F509" s="16">
        <v>10</v>
      </c>
      <c r="G509" s="16" t="s">
        <v>531</v>
      </c>
      <c r="H509" s="17">
        <v>0</v>
      </c>
      <c r="I509" s="95" t="s">
        <v>983</v>
      </c>
      <c r="J509" s="51" t="s">
        <v>271</v>
      </c>
      <c r="K509" s="146">
        <v>1</v>
      </c>
      <c r="L509" s="145">
        <v>4.0000000000000001E-3</v>
      </c>
      <c r="P509" s="1">
        <f t="shared" si="28"/>
        <v>0</v>
      </c>
      <c r="Q509" s="1">
        <v>0.7</v>
      </c>
      <c r="R509" s="30">
        <v>9.4959999999995007E-2</v>
      </c>
      <c r="S509" s="4">
        <f t="shared" si="27"/>
        <v>0.794959999999995</v>
      </c>
    </row>
    <row r="510" spans="1:19" ht="15" x14ac:dyDescent="0.2">
      <c r="A510" s="7">
        <f t="shared" si="29"/>
        <v>503</v>
      </c>
      <c r="B510" s="29">
        <f>Perennials!B222</f>
        <v>0</v>
      </c>
      <c r="C510" s="29">
        <f>Perennials!C222</f>
        <v>0</v>
      </c>
      <c r="D510" s="15" t="s">
        <v>986</v>
      </c>
      <c r="E510" s="15" t="s">
        <v>333</v>
      </c>
      <c r="F510" s="16">
        <v>10</v>
      </c>
      <c r="G510" s="16" t="s">
        <v>531</v>
      </c>
      <c r="H510" s="17">
        <v>0</v>
      </c>
      <c r="I510" s="95" t="s">
        <v>983</v>
      </c>
      <c r="J510" s="51" t="s">
        <v>271</v>
      </c>
      <c r="K510" s="146">
        <v>1</v>
      </c>
      <c r="L510" s="145">
        <v>4.0000000000000001E-3</v>
      </c>
      <c r="P510" s="1">
        <f t="shared" si="28"/>
        <v>0</v>
      </c>
      <c r="Q510" s="1">
        <v>0.7</v>
      </c>
      <c r="R510" s="30">
        <v>9.4949999999994997E-2</v>
      </c>
      <c r="S510" s="4">
        <f t="shared" si="27"/>
        <v>0.79494999999999494</v>
      </c>
    </row>
    <row r="511" spans="1:19" x14ac:dyDescent="0.2">
      <c r="A511" s="7">
        <f t="shared" si="29"/>
        <v>504</v>
      </c>
      <c r="B511" s="29">
        <f>Perennials!B223</f>
        <v>0</v>
      </c>
      <c r="C511" s="29">
        <f>Perennials!C223</f>
        <v>0</v>
      </c>
      <c r="D511" s="15" t="s">
        <v>334</v>
      </c>
      <c r="E511" s="15" t="s">
        <v>335</v>
      </c>
      <c r="F511" s="16">
        <v>10</v>
      </c>
      <c r="G511" s="16" t="s">
        <v>531</v>
      </c>
      <c r="H511" s="17">
        <v>0</v>
      </c>
      <c r="I511" s="52"/>
      <c r="J511" s="51" t="s">
        <v>271</v>
      </c>
      <c r="K511" s="146">
        <v>1</v>
      </c>
      <c r="L511" s="145">
        <v>4.0000000000000001E-3</v>
      </c>
      <c r="P511" s="1">
        <f t="shared" si="28"/>
        <v>0</v>
      </c>
      <c r="Q511" s="1">
        <v>0.7</v>
      </c>
      <c r="R511" s="30">
        <v>9.4939999999994903E-2</v>
      </c>
      <c r="S511" s="4">
        <f t="shared" si="27"/>
        <v>0.79493999999999487</v>
      </c>
    </row>
    <row r="512" spans="1:19" x14ac:dyDescent="0.2">
      <c r="A512" s="7">
        <f t="shared" si="29"/>
        <v>505</v>
      </c>
      <c r="B512" s="29">
        <f>Perennials!B224</f>
        <v>0</v>
      </c>
      <c r="C512" s="29">
        <f>Perennials!C224</f>
        <v>0</v>
      </c>
      <c r="D512" s="15" t="s">
        <v>336</v>
      </c>
      <c r="E512" s="15" t="s">
        <v>337</v>
      </c>
      <c r="F512" s="16">
        <v>10</v>
      </c>
      <c r="G512" s="16" t="s">
        <v>531</v>
      </c>
      <c r="H512" s="17">
        <v>0</v>
      </c>
      <c r="I512" s="50"/>
      <c r="J512" s="51" t="s">
        <v>271</v>
      </c>
      <c r="K512" s="146">
        <v>1</v>
      </c>
      <c r="L512" s="145">
        <v>4.0000000000000001E-3</v>
      </c>
      <c r="P512" s="1">
        <f t="shared" si="28"/>
        <v>0</v>
      </c>
      <c r="Q512" s="1">
        <v>0.7</v>
      </c>
      <c r="R512" s="30">
        <v>9.4929999999994893E-2</v>
      </c>
      <c r="S512" s="4">
        <f t="shared" si="27"/>
        <v>0.79492999999999481</v>
      </c>
    </row>
    <row r="513" spans="1:19" x14ac:dyDescent="0.2">
      <c r="A513" s="7">
        <f t="shared" si="29"/>
        <v>506</v>
      </c>
      <c r="B513" s="29">
        <f>Perennials!B225</f>
        <v>0</v>
      </c>
      <c r="C513" s="29">
        <f>Perennials!C225</f>
        <v>0</v>
      </c>
      <c r="D513" s="15" t="s">
        <v>1323</v>
      </c>
      <c r="E513" s="15" t="s">
        <v>338</v>
      </c>
      <c r="F513" s="16">
        <v>10</v>
      </c>
      <c r="G513" s="16" t="s">
        <v>531</v>
      </c>
      <c r="H513" s="17">
        <v>0</v>
      </c>
      <c r="I513" s="50"/>
      <c r="J513" s="51" t="s">
        <v>271</v>
      </c>
      <c r="K513" s="146">
        <v>1</v>
      </c>
      <c r="L513" s="145">
        <v>4.0000000000000001E-3</v>
      </c>
      <c r="P513" s="1">
        <f t="shared" si="28"/>
        <v>0</v>
      </c>
      <c r="Q513" s="1">
        <v>0.7</v>
      </c>
      <c r="R513" s="30">
        <v>9.4919999999994897E-2</v>
      </c>
      <c r="S513" s="4">
        <f t="shared" si="27"/>
        <v>0.79491999999999485</v>
      </c>
    </row>
    <row r="514" spans="1:19" ht="15" x14ac:dyDescent="0.2">
      <c r="A514" s="7">
        <f t="shared" si="29"/>
        <v>507</v>
      </c>
      <c r="B514" s="29">
        <f>Perennials!B226</f>
        <v>0</v>
      </c>
      <c r="C514" s="29">
        <f>Perennials!C226</f>
        <v>0</v>
      </c>
      <c r="D514" s="15" t="s">
        <v>339</v>
      </c>
      <c r="E514" s="15" t="s">
        <v>340</v>
      </c>
      <c r="F514" s="16">
        <v>10</v>
      </c>
      <c r="G514" s="16" t="s">
        <v>531</v>
      </c>
      <c r="H514" s="17">
        <v>0</v>
      </c>
      <c r="I514" s="95" t="s">
        <v>983</v>
      </c>
      <c r="J514" s="51" t="s">
        <v>271</v>
      </c>
      <c r="K514" s="146">
        <v>1</v>
      </c>
      <c r="L514" s="145">
        <v>4.0000000000000001E-3</v>
      </c>
      <c r="M514" s="1" t="s">
        <v>609</v>
      </c>
      <c r="N514" s="1" t="s">
        <v>612</v>
      </c>
      <c r="P514" s="1">
        <f t="shared" si="28"/>
        <v>0</v>
      </c>
      <c r="Q514" s="1">
        <v>0.7</v>
      </c>
      <c r="R514" s="30">
        <v>9.4909999999994901E-2</v>
      </c>
      <c r="S514" s="4">
        <f t="shared" si="27"/>
        <v>0.7949099999999949</v>
      </c>
    </row>
    <row r="515" spans="1:19" ht="15" x14ac:dyDescent="0.2">
      <c r="A515" s="7">
        <f t="shared" si="29"/>
        <v>508</v>
      </c>
      <c r="B515" s="29">
        <f>Perennials!B227</f>
        <v>0</v>
      </c>
      <c r="C515" s="29">
        <f>Perennials!C227</f>
        <v>0</v>
      </c>
      <c r="D515" s="15" t="s">
        <v>341</v>
      </c>
      <c r="E515" s="15" t="s">
        <v>342</v>
      </c>
      <c r="F515" s="16">
        <v>10</v>
      </c>
      <c r="G515" s="16" t="s">
        <v>531</v>
      </c>
      <c r="H515" s="17">
        <v>0</v>
      </c>
      <c r="I515" s="98" t="s">
        <v>140</v>
      </c>
      <c r="J515" s="51" t="s">
        <v>271</v>
      </c>
      <c r="K515" s="146">
        <v>1</v>
      </c>
      <c r="L515" s="145">
        <v>4.0000000000000001E-3</v>
      </c>
      <c r="M515" s="1" t="s">
        <v>599</v>
      </c>
      <c r="N515" s="1" t="s">
        <v>599</v>
      </c>
      <c r="P515" s="1">
        <f t="shared" si="28"/>
        <v>0</v>
      </c>
      <c r="Q515" s="1">
        <v>0.7</v>
      </c>
      <c r="R515" s="30">
        <v>9.4899999999994905E-2</v>
      </c>
      <c r="S515" s="4">
        <f t="shared" si="27"/>
        <v>0.79489999999999483</v>
      </c>
    </row>
    <row r="516" spans="1:19" x14ac:dyDescent="0.2">
      <c r="A516" s="7">
        <f t="shared" si="29"/>
        <v>509</v>
      </c>
      <c r="B516" s="29">
        <f>Perennials!B228</f>
        <v>0</v>
      </c>
      <c r="C516" s="29">
        <f>Perennials!C228</f>
        <v>0</v>
      </c>
      <c r="D516" s="15" t="s">
        <v>343</v>
      </c>
      <c r="E516" s="15" t="s">
        <v>344</v>
      </c>
      <c r="F516" s="16">
        <v>10</v>
      </c>
      <c r="G516" s="16" t="s">
        <v>563</v>
      </c>
      <c r="H516" s="17">
        <v>0</v>
      </c>
      <c r="I516" s="50"/>
      <c r="J516" s="51" t="s">
        <v>271</v>
      </c>
      <c r="K516" s="146">
        <v>1</v>
      </c>
      <c r="L516" s="145">
        <v>4.0000000000000001E-3</v>
      </c>
      <c r="P516" s="1">
        <f t="shared" si="28"/>
        <v>0</v>
      </c>
      <c r="Q516" s="1">
        <v>0.7</v>
      </c>
      <c r="R516" s="30">
        <v>9.4889999999994895E-2</v>
      </c>
      <c r="S516" s="4">
        <f t="shared" si="27"/>
        <v>0.79488999999999488</v>
      </c>
    </row>
    <row r="517" spans="1:19" x14ac:dyDescent="0.2">
      <c r="A517" s="7">
        <f t="shared" si="29"/>
        <v>510</v>
      </c>
      <c r="B517" s="29">
        <f>Perennials!B229</f>
        <v>0</v>
      </c>
      <c r="C517" s="29">
        <f>Perennials!C229</f>
        <v>0</v>
      </c>
      <c r="D517" s="15" t="s">
        <v>1324</v>
      </c>
      <c r="E517" s="15" t="s">
        <v>345</v>
      </c>
      <c r="F517" s="16">
        <v>10</v>
      </c>
      <c r="G517" s="16" t="s">
        <v>564</v>
      </c>
      <c r="H517" s="17">
        <v>0</v>
      </c>
      <c r="I517" s="50"/>
      <c r="J517" s="51" t="s">
        <v>271</v>
      </c>
      <c r="K517" s="146">
        <v>1</v>
      </c>
      <c r="L517" s="145">
        <v>4.0000000000000001E-3</v>
      </c>
      <c r="M517" s="1" t="s">
        <v>612</v>
      </c>
      <c r="N517" s="1" t="s">
        <v>612</v>
      </c>
      <c r="P517" s="1">
        <f t="shared" si="28"/>
        <v>0</v>
      </c>
      <c r="Q517" s="1">
        <v>0.7</v>
      </c>
      <c r="R517" s="30">
        <v>9.4879999999994899E-2</v>
      </c>
      <c r="S517" s="4">
        <f t="shared" si="27"/>
        <v>0.79487999999999481</v>
      </c>
    </row>
    <row r="518" spans="1:19" x14ac:dyDescent="0.2">
      <c r="A518" s="7">
        <f t="shared" si="29"/>
        <v>511</v>
      </c>
      <c r="B518" s="29">
        <f>Perennials!B230</f>
        <v>0</v>
      </c>
      <c r="C518" s="29">
        <f>Perennials!C230</f>
        <v>0</v>
      </c>
      <c r="D518" s="15" t="s">
        <v>1325</v>
      </c>
      <c r="E518" s="15" t="s">
        <v>346</v>
      </c>
      <c r="F518" s="16">
        <v>10</v>
      </c>
      <c r="G518" s="16" t="s">
        <v>562</v>
      </c>
      <c r="H518" s="17">
        <v>0</v>
      </c>
      <c r="I518" s="50"/>
      <c r="J518" s="51" t="s">
        <v>271</v>
      </c>
      <c r="K518" s="146">
        <v>1</v>
      </c>
      <c r="L518" s="145">
        <v>4.0000000000000001E-3</v>
      </c>
      <c r="M518" s="1" t="s">
        <v>588</v>
      </c>
      <c r="N518" s="1" t="s">
        <v>667</v>
      </c>
      <c r="P518" s="1">
        <f t="shared" si="28"/>
        <v>0</v>
      </c>
      <c r="Q518" s="1">
        <v>0.7</v>
      </c>
      <c r="R518" s="30">
        <v>9.4869999999994903E-2</v>
      </c>
      <c r="S518" s="4">
        <f t="shared" si="27"/>
        <v>0.79486999999999486</v>
      </c>
    </row>
    <row r="519" spans="1:19" x14ac:dyDescent="0.2">
      <c r="A519" s="7">
        <f t="shared" si="29"/>
        <v>512</v>
      </c>
      <c r="B519" s="29">
        <f>Perennials!B231</f>
        <v>0</v>
      </c>
      <c r="C519" s="29">
        <f>Perennials!C231</f>
        <v>0</v>
      </c>
      <c r="D519" s="15" t="s">
        <v>1326</v>
      </c>
      <c r="E519" s="15" t="s">
        <v>346</v>
      </c>
      <c r="F519" s="16">
        <v>10</v>
      </c>
      <c r="G519" s="16" t="s">
        <v>531</v>
      </c>
      <c r="H519" s="17">
        <v>0</v>
      </c>
      <c r="I519" s="50"/>
      <c r="J519" s="51" t="s">
        <v>271</v>
      </c>
      <c r="K519" s="146">
        <v>1</v>
      </c>
      <c r="L519" s="145">
        <v>4.0000000000000001E-3</v>
      </c>
      <c r="M519" s="1" t="s">
        <v>599</v>
      </c>
      <c r="N519" s="1" t="s">
        <v>612</v>
      </c>
      <c r="P519" s="1">
        <f t="shared" si="28"/>
        <v>0</v>
      </c>
      <c r="Q519" s="1">
        <v>0.7</v>
      </c>
      <c r="R519" s="30">
        <v>9.4859999999994907E-2</v>
      </c>
      <c r="S519" s="4">
        <f t="shared" si="27"/>
        <v>0.7948599999999949</v>
      </c>
    </row>
    <row r="520" spans="1:19" ht="15" x14ac:dyDescent="0.2">
      <c r="A520" s="7">
        <f t="shared" si="29"/>
        <v>513</v>
      </c>
      <c r="B520" s="29">
        <f>Perennials!B232</f>
        <v>0</v>
      </c>
      <c r="C520" s="29">
        <f>Perennials!C232</f>
        <v>0</v>
      </c>
      <c r="D520" s="15" t="s">
        <v>347</v>
      </c>
      <c r="E520" s="15" t="s">
        <v>348</v>
      </c>
      <c r="F520" s="16">
        <v>10</v>
      </c>
      <c r="G520" s="16" t="s">
        <v>531</v>
      </c>
      <c r="H520" s="17">
        <v>0</v>
      </c>
      <c r="I520" s="94" t="s">
        <v>958</v>
      </c>
      <c r="J520" s="51" t="s">
        <v>271</v>
      </c>
      <c r="K520" s="146">
        <v>1</v>
      </c>
      <c r="L520" s="145">
        <v>4.0000000000000001E-3</v>
      </c>
      <c r="M520" s="1" t="s">
        <v>609</v>
      </c>
      <c r="N520" s="1" t="s">
        <v>609</v>
      </c>
      <c r="P520" s="1">
        <f t="shared" si="28"/>
        <v>0</v>
      </c>
      <c r="Q520" s="1">
        <v>0.7</v>
      </c>
      <c r="R520" s="30">
        <v>9.4849999999994897E-2</v>
      </c>
      <c r="S520" s="4">
        <f t="shared" si="27"/>
        <v>0.79484999999999484</v>
      </c>
    </row>
    <row r="521" spans="1:19" x14ac:dyDescent="0.2">
      <c r="A521" s="7">
        <f t="shared" si="29"/>
        <v>514</v>
      </c>
      <c r="B521" s="29">
        <f>Perennials!B233</f>
        <v>0</v>
      </c>
      <c r="C521" s="29">
        <f>Perennials!C233</f>
        <v>0</v>
      </c>
      <c r="D521" s="15" t="s">
        <v>350</v>
      </c>
      <c r="E521" s="15" t="s">
        <v>351</v>
      </c>
      <c r="F521" s="16">
        <v>10</v>
      </c>
      <c r="G521" s="16" t="s">
        <v>562</v>
      </c>
      <c r="H521" s="17">
        <v>0</v>
      </c>
      <c r="I521" s="50"/>
      <c r="J521" s="51" t="s">
        <v>271</v>
      </c>
      <c r="K521" s="146">
        <v>1</v>
      </c>
      <c r="L521" s="145">
        <v>4.0000000000000001E-3</v>
      </c>
      <c r="M521" s="1" t="s">
        <v>349</v>
      </c>
      <c r="N521" s="1" t="s">
        <v>599</v>
      </c>
      <c r="P521" s="1">
        <f t="shared" si="28"/>
        <v>0</v>
      </c>
      <c r="Q521" s="1">
        <v>0.7</v>
      </c>
      <c r="R521" s="30">
        <v>9.4839999999994803E-2</v>
      </c>
      <c r="S521" s="4">
        <f t="shared" si="27"/>
        <v>0.79483999999999477</v>
      </c>
    </row>
    <row r="522" spans="1:19" ht="15" x14ac:dyDescent="0.2">
      <c r="A522" s="7">
        <f t="shared" si="29"/>
        <v>515</v>
      </c>
      <c r="B522" s="29">
        <f>Perennials!B234</f>
        <v>0</v>
      </c>
      <c r="C522" s="29">
        <f>Perennials!C234</f>
        <v>0</v>
      </c>
      <c r="D522" s="15" t="s">
        <v>992</v>
      </c>
      <c r="E522" s="15" t="s">
        <v>352</v>
      </c>
      <c r="F522" s="16">
        <v>10</v>
      </c>
      <c r="G522" s="16" t="s">
        <v>562</v>
      </c>
      <c r="H522" s="17">
        <v>0</v>
      </c>
      <c r="I522" s="94" t="s">
        <v>1405</v>
      </c>
      <c r="J522" s="51" t="s">
        <v>271</v>
      </c>
      <c r="K522" s="146">
        <v>1</v>
      </c>
      <c r="L522" s="145">
        <v>4.0000000000000001E-3</v>
      </c>
      <c r="M522" s="1" t="s">
        <v>588</v>
      </c>
      <c r="N522" s="1" t="s">
        <v>612</v>
      </c>
      <c r="P522" s="1">
        <f t="shared" si="28"/>
        <v>0</v>
      </c>
      <c r="Q522" s="1">
        <v>0.7</v>
      </c>
      <c r="R522" s="30">
        <v>9.4829999999994793E-2</v>
      </c>
      <c r="S522" s="4">
        <f t="shared" si="27"/>
        <v>0.79482999999999471</v>
      </c>
    </row>
    <row r="523" spans="1:19" ht="15" x14ac:dyDescent="0.2">
      <c r="A523" s="7">
        <f t="shared" si="29"/>
        <v>516</v>
      </c>
      <c r="B523" s="29">
        <f>Perennials!B235</f>
        <v>0</v>
      </c>
      <c r="C523" s="29">
        <f>Perennials!C235</f>
        <v>0</v>
      </c>
      <c r="D523" s="15" t="s">
        <v>1377</v>
      </c>
      <c r="E523" s="15" t="s">
        <v>1378</v>
      </c>
      <c r="F523" s="16">
        <v>8</v>
      </c>
      <c r="G523" s="16" t="s">
        <v>531</v>
      </c>
      <c r="H523" s="17">
        <v>0</v>
      </c>
      <c r="I523" s="94" t="s">
        <v>1375</v>
      </c>
      <c r="J523" s="51" t="s">
        <v>271</v>
      </c>
      <c r="K523" s="146">
        <v>1</v>
      </c>
      <c r="L523" s="145">
        <v>4.0000000000000001E-3</v>
      </c>
      <c r="M523" s="1" t="s">
        <v>588</v>
      </c>
      <c r="N523" s="1" t="s">
        <v>612</v>
      </c>
      <c r="P523" s="1">
        <f t="shared" si="28"/>
        <v>0</v>
      </c>
      <c r="Q523" s="1">
        <v>0.7</v>
      </c>
      <c r="R523" s="30">
        <v>9.4819999999994797E-2</v>
      </c>
      <c r="S523" s="4">
        <f t="shared" si="27"/>
        <v>0.79481999999999475</v>
      </c>
    </row>
    <row r="524" spans="1:19" x14ac:dyDescent="0.2">
      <c r="A524" s="7">
        <f t="shared" si="29"/>
        <v>517</v>
      </c>
      <c r="B524" s="29">
        <f>Perennials!B236</f>
        <v>0</v>
      </c>
      <c r="C524" s="29">
        <f>Perennials!C236</f>
        <v>0</v>
      </c>
      <c r="D524" s="18" t="s">
        <v>1226</v>
      </c>
      <c r="E524" s="18" t="s">
        <v>1227</v>
      </c>
      <c r="F524" s="16">
        <v>5</v>
      </c>
      <c r="G524" s="16" t="s">
        <v>531</v>
      </c>
      <c r="H524" s="17">
        <v>0</v>
      </c>
      <c r="I524" s="54"/>
      <c r="J524" s="51" t="s">
        <v>271</v>
      </c>
      <c r="K524" s="146">
        <v>0.5</v>
      </c>
      <c r="L524" s="145">
        <v>2E-3</v>
      </c>
      <c r="M524" s="1" t="s">
        <v>814</v>
      </c>
      <c r="N524" s="1" t="s">
        <v>1379</v>
      </c>
      <c r="P524" s="1">
        <f t="shared" si="28"/>
        <v>0</v>
      </c>
      <c r="Q524" s="1">
        <v>0.7</v>
      </c>
      <c r="R524" s="30">
        <v>9.4809999999994801E-2</v>
      </c>
      <c r="S524" s="4">
        <f t="shared" ref="S524:S587" si="30">SUM(Q524+R524+P524)</f>
        <v>0.7948099999999948</v>
      </c>
    </row>
    <row r="525" spans="1:19" x14ac:dyDescent="0.2">
      <c r="A525" s="7">
        <f t="shared" si="29"/>
        <v>518</v>
      </c>
      <c r="B525" s="29">
        <f>Perennials!B237</f>
        <v>0</v>
      </c>
      <c r="C525" s="29">
        <f>Perennials!C237</f>
        <v>0</v>
      </c>
      <c r="D525" s="15" t="s">
        <v>353</v>
      </c>
      <c r="E525" s="15" t="s">
        <v>354</v>
      </c>
      <c r="F525" s="16">
        <v>8</v>
      </c>
      <c r="G525" s="16" t="s">
        <v>531</v>
      </c>
      <c r="H525" s="17">
        <v>0</v>
      </c>
      <c r="I525" s="54"/>
      <c r="J525" s="51" t="s">
        <v>271</v>
      </c>
      <c r="K525" s="146">
        <v>1</v>
      </c>
      <c r="L525" s="145">
        <v>4.0000000000000001E-3</v>
      </c>
      <c r="P525" s="1">
        <f t="shared" si="28"/>
        <v>0</v>
      </c>
      <c r="Q525" s="1">
        <v>0.7</v>
      </c>
      <c r="R525" s="30">
        <v>9.4799999999994805E-2</v>
      </c>
      <c r="S525" s="4">
        <f t="shared" si="30"/>
        <v>0.79479999999999473</v>
      </c>
    </row>
    <row r="526" spans="1:19" x14ac:dyDescent="0.2">
      <c r="A526" s="7">
        <f t="shared" si="29"/>
        <v>519</v>
      </c>
      <c r="B526" s="29">
        <f>Perennials!B238</f>
        <v>0</v>
      </c>
      <c r="C526" s="29">
        <f>Perennials!C238</f>
        <v>0</v>
      </c>
      <c r="D526" s="18" t="s">
        <v>475</v>
      </c>
      <c r="E526" s="18" t="s">
        <v>476</v>
      </c>
      <c r="F526" s="16">
        <v>5</v>
      </c>
      <c r="G526" s="16" t="s">
        <v>531</v>
      </c>
      <c r="H526" s="17">
        <v>0</v>
      </c>
      <c r="I526" s="54"/>
      <c r="J526" s="51" t="s">
        <v>271</v>
      </c>
      <c r="K526" s="146">
        <v>0.5</v>
      </c>
      <c r="L526" s="145">
        <v>2E-3</v>
      </c>
      <c r="M526" s="1" t="s">
        <v>609</v>
      </c>
      <c r="N526" s="1" t="s">
        <v>612</v>
      </c>
      <c r="P526" s="1">
        <f t="shared" si="28"/>
        <v>0</v>
      </c>
      <c r="Q526" s="1">
        <v>0.7</v>
      </c>
      <c r="R526" s="30">
        <v>9.4789999999994795E-2</v>
      </c>
      <c r="S526" s="4">
        <f t="shared" si="30"/>
        <v>0.79478999999999478</v>
      </c>
    </row>
    <row r="527" spans="1:19" x14ac:dyDescent="0.2">
      <c r="A527" s="7">
        <f t="shared" si="29"/>
        <v>520</v>
      </c>
      <c r="B527" s="29">
        <f>Perennials!B239</f>
        <v>0</v>
      </c>
      <c r="C527" s="29">
        <f>Perennials!C239</f>
        <v>0</v>
      </c>
      <c r="D527" s="18" t="s">
        <v>477</v>
      </c>
      <c r="E527" s="18" t="s">
        <v>478</v>
      </c>
      <c r="F527" s="16">
        <v>5</v>
      </c>
      <c r="G527" s="16" t="s">
        <v>531</v>
      </c>
      <c r="H527" s="17">
        <v>0</v>
      </c>
      <c r="I527" s="54"/>
      <c r="J527" s="51" t="s">
        <v>271</v>
      </c>
      <c r="K527" s="146">
        <v>0.5</v>
      </c>
      <c r="L527" s="145">
        <v>2E-3</v>
      </c>
      <c r="P527" s="1">
        <f t="shared" si="28"/>
        <v>0</v>
      </c>
      <c r="Q527" s="1">
        <v>0.7</v>
      </c>
      <c r="R527" s="30">
        <v>9.4779999999994799E-2</v>
      </c>
      <c r="S527" s="4">
        <f t="shared" si="30"/>
        <v>0.79477999999999471</v>
      </c>
    </row>
    <row r="528" spans="1:19" x14ac:dyDescent="0.2">
      <c r="A528" s="7">
        <f t="shared" si="29"/>
        <v>521</v>
      </c>
      <c r="B528" s="29">
        <f>Perennials!B240</f>
        <v>0</v>
      </c>
      <c r="C528" s="29">
        <f>Perennials!C240</f>
        <v>0</v>
      </c>
      <c r="D528" s="15" t="s">
        <v>355</v>
      </c>
      <c r="E528" s="15" t="s">
        <v>356</v>
      </c>
      <c r="F528" s="16">
        <v>5</v>
      </c>
      <c r="G528" s="16" t="s">
        <v>531</v>
      </c>
      <c r="H528" s="17">
        <v>0</v>
      </c>
      <c r="I528" s="50"/>
      <c r="J528" s="51" t="s">
        <v>271</v>
      </c>
      <c r="K528" s="146">
        <v>0.5</v>
      </c>
      <c r="L528" s="145">
        <v>2E-3</v>
      </c>
      <c r="P528" s="1">
        <f t="shared" si="28"/>
        <v>0</v>
      </c>
      <c r="Q528" s="1">
        <v>0.7</v>
      </c>
      <c r="R528" s="30">
        <v>9.4769999999994803E-2</v>
      </c>
      <c r="S528" s="4">
        <f t="shared" si="30"/>
        <v>0.79476999999999476</v>
      </c>
    </row>
    <row r="529" spans="1:19" x14ac:dyDescent="0.2">
      <c r="A529" s="7">
        <f t="shared" si="29"/>
        <v>522</v>
      </c>
      <c r="B529" s="29">
        <f>Perennials!B241</f>
        <v>0</v>
      </c>
      <c r="C529" s="29">
        <f>Perennials!C241</f>
        <v>0</v>
      </c>
      <c r="D529" s="15" t="s">
        <v>264</v>
      </c>
      <c r="E529" s="15" t="s">
        <v>265</v>
      </c>
      <c r="F529" s="16">
        <v>5</v>
      </c>
      <c r="G529" s="16" t="s">
        <v>531</v>
      </c>
      <c r="H529" s="17">
        <v>0</v>
      </c>
      <c r="I529" s="50"/>
      <c r="J529" s="51" t="s">
        <v>271</v>
      </c>
      <c r="K529" s="146">
        <v>0.5</v>
      </c>
      <c r="L529" s="145">
        <v>2E-3</v>
      </c>
      <c r="P529" s="1">
        <f t="shared" si="28"/>
        <v>0</v>
      </c>
      <c r="Q529" s="1">
        <v>0.7</v>
      </c>
      <c r="R529" s="30">
        <v>9.4759999999994807E-2</v>
      </c>
      <c r="S529" s="4">
        <f t="shared" si="30"/>
        <v>0.7947599999999948</v>
      </c>
    </row>
    <row r="530" spans="1:19" ht="15" x14ac:dyDescent="0.2">
      <c r="A530" s="7">
        <f t="shared" si="29"/>
        <v>523</v>
      </c>
      <c r="B530" s="29">
        <f>Perennials!B242</f>
        <v>0</v>
      </c>
      <c r="C530" s="29">
        <f>Perennials!C242</f>
        <v>0</v>
      </c>
      <c r="D530" s="15" t="s">
        <v>917</v>
      </c>
      <c r="E530" s="15" t="s">
        <v>918</v>
      </c>
      <c r="F530" s="16">
        <v>5</v>
      </c>
      <c r="G530" s="16" t="s">
        <v>531</v>
      </c>
      <c r="H530" s="17">
        <v>0</v>
      </c>
      <c r="I530" s="94" t="s">
        <v>919</v>
      </c>
      <c r="J530" s="51" t="s">
        <v>271</v>
      </c>
      <c r="K530" s="146">
        <v>0.5</v>
      </c>
      <c r="L530" s="145">
        <v>2E-3</v>
      </c>
      <c r="P530" s="1">
        <f t="shared" si="28"/>
        <v>0</v>
      </c>
      <c r="Q530" s="1">
        <v>0.7</v>
      </c>
      <c r="R530" s="30">
        <v>9.4749999999994797E-2</v>
      </c>
      <c r="S530" s="4">
        <f t="shared" si="30"/>
        <v>0.79474999999999474</v>
      </c>
    </row>
    <row r="531" spans="1:19" x14ac:dyDescent="0.2">
      <c r="A531" s="7">
        <f t="shared" si="29"/>
        <v>524</v>
      </c>
      <c r="B531" s="29">
        <f>Perennials!B243</f>
        <v>0</v>
      </c>
      <c r="C531" s="29">
        <f>Perennials!C243</f>
        <v>0</v>
      </c>
      <c r="D531" s="18" t="s">
        <v>1327</v>
      </c>
      <c r="E531" s="18" t="s">
        <v>488</v>
      </c>
      <c r="F531" s="16">
        <v>5</v>
      </c>
      <c r="G531" s="16" t="s">
        <v>531</v>
      </c>
      <c r="H531" s="17">
        <v>0</v>
      </c>
      <c r="I531" s="54"/>
      <c r="J531" s="51" t="s">
        <v>271</v>
      </c>
      <c r="K531" s="146">
        <v>0.5</v>
      </c>
      <c r="L531" s="145">
        <v>2E-3</v>
      </c>
      <c r="P531" s="1">
        <f t="shared" si="28"/>
        <v>0</v>
      </c>
      <c r="Q531" s="1">
        <v>0.7</v>
      </c>
      <c r="R531" s="30">
        <v>9.4739999999994703E-2</v>
      </c>
      <c r="S531" s="4">
        <f t="shared" si="30"/>
        <v>0.79473999999999467</v>
      </c>
    </row>
    <row r="532" spans="1:19" x14ac:dyDescent="0.2">
      <c r="A532" s="7">
        <f t="shared" si="29"/>
        <v>525</v>
      </c>
      <c r="B532" s="29">
        <f>Perennials!B244</f>
        <v>0</v>
      </c>
      <c r="C532" s="29">
        <f>Perennials!C244</f>
        <v>0</v>
      </c>
      <c r="D532" s="18" t="s">
        <v>1328</v>
      </c>
      <c r="E532" s="18" t="s">
        <v>474</v>
      </c>
      <c r="F532" s="16">
        <v>5</v>
      </c>
      <c r="G532" s="16" t="s">
        <v>531</v>
      </c>
      <c r="H532" s="17">
        <v>0</v>
      </c>
      <c r="I532" s="54"/>
      <c r="J532" s="51" t="s">
        <v>271</v>
      </c>
      <c r="K532" s="146">
        <v>0.5</v>
      </c>
      <c r="L532" s="145">
        <v>2E-3</v>
      </c>
      <c r="P532" s="1">
        <f t="shared" si="28"/>
        <v>0</v>
      </c>
      <c r="Q532" s="1">
        <v>0.7</v>
      </c>
      <c r="R532" s="30">
        <v>9.4729999999994693E-2</v>
      </c>
      <c r="S532" s="4">
        <f t="shared" si="30"/>
        <v>0.79472999999999461</v>
      </c>
    </row>
    <row r="533" spans="1:19" x14ac:dyDescent="0.2">
      <c r="A533" s="7">
        <f t="shared" si="29"/>
        <v>526</v>
      </c>
      <c r="B533" s="29">
        <f>Perennials!B245</f>
        <v>0</v>
      </c>
      <c r="C533" s="29">
        <f>Perennials!C245</f>
        <v>0</v>
      </c>
      <c r="D533" s="15" t="s">
        <v>357</v>
      </c>
      <c r="E533" s="15" t="s">
        <v>358</v>
      </c>
      <c r="F533" s="16">
        <v>5</v>
      </c>
      <c r="G533" s="16" t="s">
        <v>531</v>
      </c>
      <c r="H533" s="17">
        <v>0</v>
      </c>
      <c r="I533" s="50"/>
      <c r="J533" s="51" t="s">
        <v>271</v>
      </c>
      <c r="K533" s="146">
        <v>0.5</v>
      </c>
      <c r="L533" s="145">
        <v>2E-3</v>
      </c>
      <c r="P533" s="1">
        <f t="shared" si="28"/>
        <v>0</v>
      </c>
      <c r="Q533" s="1">
        <v>0.7</v>
      </c>
      <c r="R533" s="30">
        <v>9.4719999999994697E-2</v>
      </c>
      <c r="S533" s="4">
        <f t="shared" si="30"/>
        <v>0.79471999999999465</v>
      </c>
    </row>
    <row r="534" spans="1:19" x14ac:dyDescent="0.2">
      <c r="A534" s="7">
        <f t="shared" si="29"/>
        <v>527</v>
      </c>
      <c r="B534" s="29">
        <f>Perennials!B246</f>
        <v>0</v>
      </c>
      <c r="C534" s="29">
        <f>Perennials!C246</f>
        <v>0</v>
      </c>
      <c r="D534" s="18" t="s">
        <v>489</v>
      </c>
      <c r="E534" s="18" t="s">
        <v>490</v>
      </c>
      <c r="F534" s="16">
        <v>3</v>
      </c>
      <c r="G534" s="16" t="s">
        <v>563</v>
      </c>
      <c r="H534" s="17">
        <v>0</v>
      </c>
      <c r="I534" s="54"/>
      <c r="J534" s="51" t="s">
        <v>271</v>
      </c>
      <c r="K534" s="146">
        <v>1</v>
      </c>
      <c r="L534" s="145">
        <v>4.0000000000000001E-3</v>
      </c>
      <c r="M534" s="1" t="s">
        <v>7</v>
      </c>
      <c r="N534" s="1" t="s">
        <v>612</v>
      </c>
      <c r="P534" s="1">
        <f t="shared" si="28"/>
        <v>0</v>
      </c>
      <c r="Q534" s="1">
        <v>0.7</v>
      </c>
      <c r="R534" s="30">
        <v>9.4709999999994701E-2</v>
      </c>
      <c r="S534" s="4">
        <f t="shared" si="30"/>
        <v>0.7947099999999947</v>
      </c>
    </row>
    <row r="535" spans="1:19" ht="15" x14ac:dyDescent="0.2">
      <c r="A535" s="7">
        <f t="shared" si="29"/>
        <v>528</v>
      </c>
      <c r="B535" s="29">
        <f>Perennials!B247</f>
        <v>0</v>
      </c>
      <c r="C535" s="29">
        <f>Perennials!C247</f>
        <v>0</v>
      </c>
      <c r="D535" s="15" t="s">
        <v>989</v>
      </c>
      <c r="E535" s="15" t="s">
        <v>990</v>
      </c>
      <c r="F535" s="16">
        <v>10</v>
      </c>
      <c r="G535" s="16" t="s">
        <v>531</v>
      </c>
      <c r="H535" s="17">
        <v>0</v>
      </c>
      <c r="I535" s="94" t="s">
        <v>983</v>
      </c>
      <c r="J535" s="51" t="s">
        <v>271</v>
      </c>
      <c r="K535" s="146">
        <v>1</v>
      </c>
      <c r="L535" s="145">
        <v>4.0000000000000001E-3</v>
      </c>
      <c r="P535" s="1">
        <f t="shared" si="28"/>
        <v>0</v>
      </c>
      <c r="Q535" s="1">
        <v>0.7</v>
      </c>
      <c r="R535" s="30">
        <v>9.4699999999994705E-2</v>
      </c>
      <c r="S535" s="4">
        <f t="shared" si="30"/>
        <v>0.79469999999999463</v>
      </c>
    </row>
    <row r="536" spans="1:19" x14ac:dyDescent="0.2">
      <c r="A536" s="7">
        <f t="shared" si="29"/>
        <v>529</v>
      </c>
      <c r="B536" s="29">
        <f>Perennials!B248</f>
        <v>0</v>
      </c>
      <c r="C536" s="29">
        <f>Perennials!C248</f>
        <v>0</v>
      </c>
      <c r="D536" s="15" t="s">
        <v>1228</v>
      </c>
      <c r="E536" s="15" t="s">
        <v>359</v>
      </c>
      <c r="F536" s="16">
        <v>10</v>
      </c>
      <c r="G536" s="16" t="s">
        <v>562</v>
      </c>
      <c r="H536" s="17">
        <v>0</v>
      </c>
      <c r="I536" s="50"/>
      <c r="J536" s="51" t="s">
        <v>271</v>
      </c>
      <c r="K536" s="146">
        <v>1</v>
      </c>
      <c r="L536" s="145">
        <v>4.0000000000000001E-3</v>
      </c>
      <c r="P536" s="1">
        <f t="shared" si="28"/>
        <v>0</v>
      </c>
      <c r="Q536" s="1">
        <v>0.7</v>
      </c>
      <c r="R536" s="30">
        <v>9.4689999999994695E-2</v>
      </c>
      <c r="S536" s="4">
        <f t="shared" si="30"/>
        <v>0.79468999999999468</v>
      </c>
    </row>
    <row r="537" spans="1:19" x14ac:dyDescent="0.2">
      <c r="A537" s="7">
        <f t="shared" si="29"/>
        <v>530</v>
      </c>
      <c r="B537" s="29">
        <f>Perennials!B249</f>
        <v>0</v>
      </c>
      <c r="C537" s="29">
        <f>Perennials!C249</f>
        <v>0</v>
      </c>
      <c r="D537" s="15" t="s">
        <v>360</v>
      </c>
      <c r="E537" s="15" t="s">
        <v>361</v>
      </c>
      <c r="F537" s="16">
        <v>10</v>
      </c>
      <c r="G537" s="16" t="s">
        <v>531</v>
      </c>
      <c r="H537" s="17">
        <v>0</v>
      </c>
      <c r="I537" s="50"/>
      <c r="J537" s="51" t="s">
        <v>271</v>
      </c>
      <c r="K537" s="146">
        <v>1</v>
      </c>
      <c r="L537" s="145">
        <v>4.0000000000000001E-3</v>
      </c>
      <c r="M537" s="1" t="s">
        <v>605</v>
      </c>
      <c r="N537" s="1" t="s">
        <v>609</v>
      </c>
      <c r="P537" s="1">
        <f t="shared" si="28"/>
        <v>0</v>
      </c>
      <c r="Q537" s="1">
        <v>0.7</v>
      </c>
      <c r="R537" s="30">
        <v>9.4679999999994699E-2</v>
      </c>
      <c r="S537" s="4">
        <f t="shared" si="30"/>
        <v>0.79467999999999461</v>
      </c>
    </row>
    <row r="538" spans="1:19" x14ac:dyDescent="0.2">
      <c r="A538" s="7">
        <f t="shared" si="29"/>
        <v>531</v>
      </c>
      <c r="B538" s="29">
        <f>Perennials!B250</f>
        <v>0</v>
      </c>
      <c r="C538" s="29">
        <f>Perennials!C250</f>
        <v>0</v>
      </c>
      <c r="D538" s="15" t="s">
        <v>362</v>
      </c>
      <c r="E538" s="15" t="s">
        <v>363</v>
      </c>
      <c r="F538" s="16">
        <v>10</v>
      </c>
      <c r="G538" s="16" t="s">
        <v>563</v>
      </c>
      <c r="H538" s="17">
        <v>0</v>
      </c>
      <c r="I538" s="50"/>
      <c r="J538" s="51" t="s">
        <v>271</v>
      </c>
      <c r="K538" s="146">
        <v>1</v>
      </c>
      <c r="L538" s="145">
        <v>4.0000000000000001E-3</v>
      </c>
      <c r="M538" s="1" t="s">
        <v>599</v>
      </c>
      <c r="N538" s="1" t="s">
        <v>609</v>
      </c>
      <c r="P538" s="1">
        <f t="shared" si="28"/>
        <v>0</v>
      </c>
      <c r="Q538" s="1">
        <v>0.7</v>
      </c>
      <c r="R538" s="30">
        <v>9.4669999999994703E-2</v>
      </c>
      <c r="S538" s="4">
        <f t="shared" si="30"/>
        <v>0.79466999999999466</v>
      </c>
    </row>
    <row r="539" spans="1:19" x14ac:dyDescent="0.2">
      <c r="A539" s="7">
        <f t="shared" si="29"/>
        <v>532</v>
      </c>
      <c r="B539" s="29">
        <f>Perennials!B251</f>
        <v>0</v>
      </c>
      <c r="C539" s="29">
        <f>Perennials!C251</f>
        <v>0</v>
      </c>
      <c r="D539" s="18" t="s">
        <v>1329</v>
      </c>
      <c r="E539" s="18" t="s">
        <v>491</v>
      </c>
      <c r="F539" s="16">
        <v>3</v>
      </c>
      <c r="G539" s="16" t="s">
        <v>531</v>
      </c>
      <c r="H539" s="17">
        <v>0</v>
      </c>
      <c r="I539" s="54"/>
      <c r="J539" s="51" t="s">
        <v>271</v>
      </c>
      <c r="K539" s="146">
        <v>1</v>
      </c>
      <c r="L539" s="145">
        <v>4.0000000000000001E-3</v>
      </c>
      <c r="M539" s="1" t="s">
        <v>609</v>
      </c>
      <c r="N539" s="1" t="s">
        <v>588</v>
      </c>
      <c r="P539" s="1">
        <f t="shared" si="28"/>
        <v>0</v>
      </c>
      <c r="Q539" s="1">
        <v>0.7</v>
      </c>
      <c r="R539" s="30">
        <v>9.4659999999994707E-2</v>
      </c>
      <c r="S539" s="4">
        <f t="shared" si="30"/>
        <v>0.7946599999999947</v>
      </c>
    </row>
    <row r="540" spans="1:19" x14ac:dyDescent="0.2">
      <c r="A540" s="7">
        <f t="shared" si="29"/>
        <v>533</v>
      </c>
      <c r="B540" s="29">
        <f>Perennials!B252</f>
        <v>0</v>
      </c>
      <c r="C540" s="29">
        <f>Perennials!C252</f>
        <v>0</v>
      </c>
      <c r="D540" s="15" t="s">
        <v>364</v>
      </c>
      <c r="E540" s="15" t="s">
        <v>365</v>
      </c>
      <c r="F540" s="16">
        <v>10</v>
      </c>
      <c r="G540" s="16" t="s">
        <v>562</v>
      </c>
      <c r="H540" s="17">
        <v>0</v>
      </c>
      <c r="I540" s="52"/>
      <c r="J540" s="51" t="s">
        <v>271</v>
      </c>
      <c r="K540" s="146">
        <v>1</v>
      </c>
      <c r="L540" s="145">
        <v>4.0000000000000001E-3</v>
      </c>
      <c r="P540" s="1">
        <f t="shared" si="28"/>
        <v>0</v>
      </c>
      <c r="Q540" s="1">
        <v>0.7</v>
      </c>
      <c r="R540" s="30">
        <v>9.4649999999994697E-2</v>
      </c>
      <c r="S540" s="4">
        <f t="shared" si="30"/>
        <v>0.79464999999999464</v>
      </c>
    </row>
    <row r="541" spans="1:19" x14ac:dyDescent="0.2">
      <c r="A541" s="7">
        <f t="shared" si="29"/>
        <v>534</v>
      </c>
      <c r="B541" s="29">
        <f>Perennials!B253</f>
        <v>0</v>
      </c>
      <c r="C541" s="29">
        <f>Perennials!C253</f>
        <v>0</v>
      </c>
      <c r="D541" s="15" t="s">
        <v>1205</v>
      </c>
      <c r="E541" s="15" t="s">
        <v>131</v>
      </c>
      <c r="F541" s="16">
        <v>10</v>
      </c>
      <c r="G541" s="16" t="s">
        <v>531</v>
      </c>
      <c r="H541" s="17">
        <v>0</v>
      </c>
      <c r="I541" s="50"/>
      <c r="J541" s="51" t="s">
        <v>271</v>
      </c>
      <c r="K541" s="146">
        <v>1</v>
      </c>
      <c r="L541" s="145">
        <v>4.0000000000000001E-3</v>
      </c>
      <c r="M541" s="1" t="s">
        <v>609</v>
      </c>
      <c r="N541" s="1" t="s">
        <v>612</v>
      </c>
      <c r="P541" s="1">
        <f t="shared" si="28"/>
        <v>0</v>
      </c>
      <c r="Q541" s="1">
        <v>0.7</v>
      </c>
      <c r="R541" s="30">
        <v>9.4639999999994603E-2</v>
      </c>
      <c r="S541" s="4">
        <f t="shared" si="30"/>
        <v>0.79463999999999457</v>
      </c>
    </row>
    <row r="542" spans="1:19" x14ac:dyDescent="0.2">
      <c r="A542" s="7">
        <f t="shared" si="29"/>
        <v>535</v>
      </c>
      <c r="B542" s="29">
        <f>Perennials!B254</f>
        <v>0</v>
      </c>
      <c r="C542" s="29">
        <f>Perennials!C254</f>
        <v>0</v>
      </c>
      <c r="D542" s="15" t="s">
        <v>1206</v>
      </c>
      <c r="E542" s="15" t="s">
        <v>52</v>
      </c>
      <c r="F542" s="16">
        <v>10</v>
      </c>
      <c r="G542" s="16" t="s">
        <v>531</v>
      </c>
      <c r="H542" s="17">
        <v>0</v>
      </c>
      <c r="I542" s="50"/>
      <c r="J542" s="51" t="s">
        <v>271</v>
      </c>
      <c r="K542" s="146">
        <v>1</v>
      </c>
      <c r="L542" s="145">
        <v>4.0000000000000001E-3</v>
      </c>
      <c r="M542" s="1" t="s">
        <v>588</v>
      </c>
      <c r="N542" s="1" t="s">
        <v>612</v>
      </c>
      <c r="P542" s="1">
        <f t="shared" si="28"/>
        <v>0</v>
      </c>
      <c r="Q542" s="1">
        <v>0.7</v>
      </c>
      <c r="R542" s="30">
        <v>9.4629999999994593E-2</v>
      </c>
      <c r="S542" s="4">
        <f t="shared" si="30"/>
        <v>0.79462999999999451</v>
      </c>
    </row>
    <row r="543" spans="1:19" x14ac:dyDescent="0.2">
      <c r="A543" s="7">
        <f t="shared" si="29"/>
        <v>536</v>
      </c>
      <c r="B543" s="29">
        <f>Perennials!B255</f>
        <v>0</v>
      </c>
      <c r="C543" s="29">
        <f>Perennials!C255</f>
        <v>0</v>
      </c>
      <c r="D543" s="15" t="s">
        <v>366</v>
      </c>
      <c r="E543" s="15" t="s">
        <v>367</v>
      </c>
      <c r="F543" s="16">
        <v>10</v>
      </c>
      <c r="G543" s="16" t="s">
        <v>531</v>
      </c>
      <c r="H543" s="17">
        <v>0</v>
      </c>
      <c r="I543" s="52"/>
      <c r="J543" s="51" t="s">
        <v>271</v>
      </c>
      <c r="K543" s="146">
        <v>1</v>
      </c>
      <c r="L543" s="145">
        <v>4.0000000000000001E-3</v>
      </c>
      <c r="P543" s="1">
        <f t="shared" si="28"/>
        <v>0</v>
      </c>
      <c r="Q543" s="1">
        <v>0.7</v>
      </c>
      <c r="R543" s="30">
        <v>9.4619999999994597E-2</v>
      </c>
      <c r="S543" s="4">
        <f t="shared" si="30"/>
        <v>0.79461999999999455</v>
      </c>
    </row>
    <row r="544" spans="1:19" x14ac:dyDescent="0.2">
      <c r="A544" s="7">
        <f t="shared" si="29"/>
        <v>537</v>
      </c>
      <c r="B544" s="29">
        <f>Perennials!B256</f>
        <v>0</v>
      </c>
      <c r="C544" s="29">
        <f>Perennials!C256</f>
        <v>0</v>
      </c>
      <c r="D544" s="15" t="s">
        <v>370</v>
      </c>
      <c r="E544" s="15" t="s">
        <v>371</v>
      </c>
      <c r="F544" s="16">
        <v>10</v>
      </c>
      <c r="G544" s="16" t="s">
        <v>531</v>
      </c>
      <c r="H544" s="17">
        <v>0</v>
      </c>
      <c r="I544" s="52"/>
      <c r="J544" s="51" t="s">
        <v>271</v>
      </c>
      <c r="K544" s="146">
        <v>1</v>
      </c>
      <c r="L544" s="145">
        <v>4.0000000000000001E-3</v>
      </c>
      <c r="M544" s="1" t="s">
        <v>349</v>
      </c>
      <c r="N544" s="1" t="s">
        <v>8</v>
      </c>
      <c r="P544" s="1">
        <f t="shared" si="28"/>
        <v>0</v>
      </c>
      <c r="Q544" s="1">
        <v>0.7</v>
      </c>
      <c r="R544" s="30">
        <v>9.4609999999994601E-2</v>
      </c>
      <c r="S544" s="4">
        <f t="shared" si="30"/>
        <v>0.7946099999999946</v>
      </c>
    </row>
    <row r="545" spans="1:19" ht="15" x14ac:dyDescent="0.2">
      <c r="A545" s="7">
        <f t="shared" si="29"/>
        <v>538</v>
      </c>
      <c r="B545" s="29">
        <f>Perennials!B257</f>
        <v>0</v>
      </c>
      <c r="C545" s="29">
        <f>Perennials!C257</f>
        <v>0</v>
      </c>
      <c r="D545" s="15" t="s">
        <v>368</v>
      </c>
      <c r="E545" s="15" t="s">
        <v>369</v>
      </c>
      <c r="F545" s="16">
        <v>10</v>
      </c>
      <c r="G545" s="16" t="s">
        <v>563</v>
      </c>
      <c r="H545" s="17">
        <v>0</v>
      </c>
      <c r="I545" s="95" t="s">
        <v>946</v>
      </c>
      <c r="J545" s="51" t="s">
        <v>271</v>
      </c>
      <c r="K545" s="146">
        <v>1</v>
      </c>
      <c r="L545" s="145">
        <v>4.0000000000000001E-3</v>
      </c>
      <c r="P545" s="1">
        <f t="shared" si="28"/>
        <v>0</v>
      </c>
      <c r="Q545" s="1">
        <v>0.7</v>
      </c>
      <c r="R545" s="30">
        <v>9.4599999999994605E-2</v>
      </c>
      <c r="S545" s="4">
        <f t="shared" si="30"/>
        <v>0.79459999999999453</v>
      </c>
    </row>
    <row r="546" spans="1:19" x14ac:dyDescent="0.2">
      <c r="A546" s="7">
        <f t="shared" si="29"/>
        <v>539</v>
      </c>
      <c r="B546" s="29">
        <f>Perennials!B258</f>
        <v>0</v>
      </c>
      <c r="C546" s="29">
        <f>Perennials!C258</f>
        <v>0</v>
      </c>
      <c r="D546" s="15" t="s">
        <v>1229</v>
      </c>
      <c r="E546" s="15" t="s">
        <v>1230</v>
      </c>
      <c r="F546" s="16">
        <v>5</v>
      </c>
      <c r="G546" s="16" t="s">
        <v>531</v>
      </c>
      <c r="H546" s="17">
        <v>0</v>
      </c>
      <c r="I546" s="52"/>
      <c r="J546" s="51" t="s">
        <v>271</v>
      </c>
      <c r="K546" s="146">
        <v>1</v>
      </c>
      <c r="L546" s="145">
        <v>4.0000000000000001E-3</v>
      </c>
      <c r="M546" s="1" t="s">
        <v>7</v>
      </c>
      <c r="N546" s="1" t="s">
        <v>588</v>
      </c>
      <c r="P546" s="1">
        <f t="shared" si="28"/>
        <v>0</v>
      </c>
      <c r="Q546" s="1">
        <v>0.7</v>
      </c>
      <c r="R546" s="30">
        <v>9.4589999999994595E-2</v>
      </c>
      <c r="S546" s="4">
        <f t="shared" si="30"/>
        <v>0.79458999999999458</v>
      </c>
    </row>
    <row r="547" spans="1:19" x14ac:dyDescent="0.2">
      <c r="A547" s="7">
        <f t="shared" si="29"/>
        <v>540</v>
      </c>
      <c r="B547" s="29">
        <f>Perennials!B259</f>
        <v>0</v>
      </c>
      <c r="C547" s="29">
        <f>Perennials!C259</f>
        <v>0</v>
      </c>
      <c r="D547" s="15" t="s">
        <v>372</v>
      </c>
      <c r="E547" s="15" t="s">
        <v>373</v>
      </c>
      <c r="F547" s="16">
        <v>10</v>
      </c>
      <c r="G547" s="16" t="s">
        <v>562</v>
      </c>
      <c r="H547" s="17">
        <v>0</v>
      </c>
      <c r="I547" s="52" t="s">
        <v>1353</v>
      </c>
      <c r="J547" s="51" t="s">
        <v>271</v>
      </c>
      <c r="K547" s="146">
        <v>1</v>
      </c>
      <c r="L547" s="145">
        <v>4.0000000000000001E-3</v>
      </c>
      <c r="P547" s="1">
        <f t="shared" si="28"/>
        <v>0</v>
      </c>
      <c r="Q547" s="1">
        <v>0.7</v>
      </c>
      <c r="R547" s="30">
        <v>9.4579999999994599E-2</v>
      </c>
      <c r="S547" s="4">
        <f t="shared" si="30"/>
        <v>0.79457999999999451</v>
      </c>
    </row>
    <row r="548" spans="1:19" x14ac:dyDescent="0.2">
      <c r="A548" s="7">
        <f t="shared" si="29"/>
        <v>541</v>
      </c>
      <c r="B548" s="29">
        <f>Perennials!B260</f>
        <v>0</v>
      </c>
      <c r="C548" s="29">
        <f>Perennials!C260</f>
        <v>0</v>
      </c>
      <c r="D548" s="15" t="s">
        <v>374</v>
      </c>
      <c r="E548" s="15" t="s">
        <v>375</v>
      </c>
      <c r="F548" s="16">
        <v>10</v>
      </c>
      <c r="G548" s="16" t="s">
        <v>562</v>
      </c>
      <c r="H548" s="17">
        <v>0</v>
      </c>
      <c r="I548" s="52"/>
      <c r="J548" s="51" t="s">
        <v>271</v>
      </c>
      <c r="K548" s="146">
        <v>1</v>
      </c>
      <c r="L548" s="145">
        <v>4.0000000000000001E-3</v>
      </c>
      <c r="M548" s="1" t="s">
        <v>599</v>
      </c>
      <c r="N548" s="1" t="s">
        <v>612</v>
      </c>
      <c r="P548" s="1">
        <f t="shared" ref="P548:P568" si="31">IF(C548=0,0,1)</f>
        <v>0</v>
      </c>
      <c r="Q548" s="1">
        <v>0.7</v>
      </c>
      <c r="R548" s="30">
        <v>9.4569999999994603E-2</v>
      </c>
      <c r="S548" s="4">
        <f t="shared" si="30"/>
        <v>0.79456999999999456</v>
      </c>
    </row>
    <row r="549" spans="1:19" x14ac:dyDescent="0.2">
      <c r="A549" s="7">
        <f t="shared" ref="A549:A568" si="32">RANK(S549,S$5:S$631,0)</f>
        <v>542</v>
      </c>
      <c r="B549" s="29">
        <f>Perennials!B261</f>
        <v>0</v>
      </c>
      <c r="C549" s="29">
        <f>Perennials!C261</f>
        <v>0</v>
      </c>
      <c r="D549" s="18" t="s">
        <v>492</v>
      </c>
      <c r="E549" s="18" t="s">
        <v>493</v>
      </c>
      <c r="F549" s="16">
        <v>3</v>
      </c>
      <c r="G549" s="16" t="s">
        <v>531</v>
      </c>
      <c r="H549" s="17">
        <v>0</v>
      </c>
      <c r="I549" s="54"/>
      <c r="J549" s="51" t="s">
        <v>271</v>
      </c>
      <c r="K549" s="146">
        <v>1</v>
      </c>
      <c r="L549" s="145">
        <v>4.0000000000000001E-3</v>
      </c>
      <c r="P549" s="1">
        <f t="shared" si="31"/>
        <v>0</v>
      </c>
      <c r="Q549" s="1">
        <v>0.7</v>
      </c>
      <c r="R549" s="30">
        <v>9.4559999999994607E-2</v>
      </c>
      <c r="S549" s="4">
        <f t="shared" si="30"/>
        <v>0.7945599999999946</v>
      </c>
    </row>
    <row r="550" spans="1:19" x14ac:dyDescent="0.2">
      <c r="A550" s="7">
        <f t="shared" si="32"/>
        <v>543</v>
      </c>
      <c r="B550" s="29">
        <f>Perennials!B262</f>
        <v>0</v>
      </c>
      <c r="C550" s="29">
        <f>Perennials!C262</f>
        <v>0</v>
      </c>
      <c r="D550" s="18" t="s">
        <v>494</v>
      </c>
      <c r="E550" s="18" t="s">
        <v>495</v>
      </c>
      <c r="F550" s="16">
        <v>3</v>
      </c>
      <c r="G550" s="16" t="s">
        <v>531</v>
      </c>
      <c r="H550" s="17">
        <v>0</v>
      </c>
      <c r="I550" s="54"/>
      <c r="J550" s="51" t="s">
        <v>271</v>
      </c>
      <c r="K550" s="146">
        <v>1</v>
      </c>
      <c r="L550" s="145">
        <v>4.0000000000000001E-3</v>
      </c>
      <c r="P550" s="1">
        <f t="shared" si="31"/>
        <v>0</v>
      </c>
      <c r="Q550" s="1">
        <v>0.7</v>
      </c>
      <c r="R550" s="30">
        <v>9.4549999999994597E-2</v>
      </c>
      <c r="S550" s="4">
        <f t="shared" si="30"/>
        <v>0.79454999999999454</v>
      </c>
    </row>
    <row r="551" spans="1:19" x14ac:dyDescent="0.2">
      <c r="A551" s="7">
        <f t="shared" si="32"/>
        <v>544</v>
      </c>
      <c r="B551" s="29">
        <f>Perennials!B263</f>
        <v>0</v>
      </c>
      <c r="C551" s="29">
        <f>Perennials!C263</f>
        <v>0</v>
      </c>
      <c r="D551" s="18" t="s">
        <v>496</v>
      </c>
      <c r="E551" s="18" t="s">
        <v>497</v>
      </c>
      <c r="F551" s="16">
        <v>3</v>
      </c>
      <c r="G551" s="16" t="s">
        <v>531</v>
      </c>
      <c r="H551" s="17">
        <v>0</v>
      </c>
      <c r="I551" s="54"/>
      <c r="J551" s="51" t="s">
        <v>271</v>
      </c>
      <c r="K551" s="146">
        <v>1</v>
      </c>
      <c r="L551" s="145">
        <v>4.0000000000000001E-3</v>
      </c>
      <c r="P551" s="1">
        <f t="shared" si="31"/>
        <v>0</v>
      </c>
      <c r="Q551" s="1">
        <v>0.7</v>
      </c>
      <c r="R551" s="30">
        <v>9.4539999999994503E-2</v>
      </c>
      <c r="S551" s="4">
        <f t="shared" si="30"/>
        <v>0.79453999999999447</v>
      </c>
    </row>
    <row r="552" spans="1:19" x14ac:dyDescent="0.2">
      <c r="A552" s="7">
        <f t="shared" si="32"/>
        <v>545</v>
      </c>
      <c r="B552" s="29">
        <f>Perennials!B264</f>
        <v>0</v>
      </c>
      <c r="C552" s="29">
        <f>Perennials!C264</f>
        <v>0</v>
      </c>
      <c r="D552" s="18" t="s">
        <v>498</v>
      </c>
      <c r="E552" s="18" t="s">
        <v>499</v>
      </c>
      <c r="F552" s="16">
        <v>3</v>
      </c>
      <c r="G552" s="16" t="s">
        <v>531</v>
      </c>
      <c r="H552" s="17">
        <v>0</v>
      </c>
      <c r="I552" s="54"/>
      <c r="J552" s="51" t="s">
        <v>271</v>
      </c>
      <c r="K552" s="146">
        <v>1</v>
      </c>
      <c r="L552" s="145">
        <v>4.0000000000000001E-3</v>
      </c>
      <c r="P552" s="1">
        <f t="shared" si="31"/>
        <v>0</v>
      </c>
      <c r="Q552" s="1">
        <v>0.7</v>
      </c>
      <c r="R552" s="30">
        <v>9.4529999999994493E-2</v>
      </c>
      <c r="S552" s="4">
        <f t="shared" si="30"/>
        <v>0.79452999999999441</v>
      </c>
    </row>
    <row r="553" spans="1:19" x14ac:dyDescent="0.2">
      <c r="A553" s="7">
        <f t="shared" si="32"/>
        <v>546</v>
      </c>
      <c r="B553" s="29">
        <f>Perennials!B265</f>
        <v>0</v>
      </c>
      <c r="C553" s="29">
        <f>Perennials!C265</f>
        <v>0</v>
      </c>
      <c r="D553" s="15" t="s">
        <v>1231</v>
      </c>
      <c r="E553" s="15" t="s">
        <v>1232</v>
      </c>
      <c r="F553" s="16">
        <v>10</v>
      </c>
      <c r="G553" s="16" t="s">
        <v>562</v>
      </c>
      <c r="H553" s="17">
        <v>0</v>
      </c>
      <c r="I553" s="52"/>
      <c r="J553" s="51" t="s">
        <v>271</v>
      </c>
      <c r="K553" s="146">
        <v>1</v>
      </c>
      <c r="L553" s="145">
        <v>4.0000000000000001E-3</v>
      </c>
      <c r="P553" s="1">
        <f t="shared" si="31"/>
        <v>0</v>
      </c>
      <c r="Q553" s="1">
        <v>0.7</v>
      </c>
      <c r="R553" s="30">
        <v>9.4519999999994497E-2</v>
      </c>
      <c r="S553" s="4">
        <f t="shared" si="30"/>
        <v>0.79451999999999445</v>
      </c>
    </row>
    <row r="554" spans="1:19" x14ac:dyDescent="0.2">
      <c r="A554" s="7">
        <f t="shared" si="32"/>
        <v>547</v>
      </c>
      <c r="B554" s="29">
        <f>Perennials!B266</f>
        <v>0</v>
      </c>
      <c r="C554" s="29">
        <f>Perennials!C266</f>
        <v>0</v>
      </c>
      <c r="D554" s="15" t="s">
        <v>376</v>
      </c>
      <c r="E554" s="15" t="s">
        <v>377</v>
      </c>
      <c r="F554" s="16">
        <v>10</v>
      </c>
      <c r="G554" s="16" t="s">
        <v>562</v>
      </c>
      <c r="H554" s="17">
        <v>0</v>
      </c>
      <c r="I554" s="50"/>
      <c r="J554" s="51" t="s">
        <v>271</v>
      </c>
      <c r="K554" s="146">
        <v>1</v>
      </c>
      <c r="L554" s="145">
        <v>4.0000000000000001E-3</v>
      </c>
      <c r="P554" s="1">
        <f t="shared" si="31"/>
        <v>0</v>
      </c>
      <c r="Q554" s="1">
        <v>0.7</v>
      </c>
      <c r="R554" s="30">
        <v>9.4509999999994501E-2</v>
      </c>
      <c r="S554" s="4">
        <f t="shared" si="30"/>
        <v>0.7945099999999945</v>
      </c>
    </row>
    <row r="555" spans="1:19" x14ac:dyDescent="0.2">
      <c r="A555" s="7">
        <f t="shared" si="32"/>
        <v>548</v>
      </c>
      <c r="B555" s="29">
        <f>Perennials!B267</f>
        <v>0</v>
      </c>
      <c r="C555" s="29">
        <f>Perennials!C267</f>
        <v>0</v>
      </c>
      <c r="D555" s="15" t="s">
        <v>378</v>
      </c>
      <c r="E555" s="15" t="s">
        <v>379</v>
      </c>
      <c r="F555" s="16">
        <v>10</v>
      </c>
      <c r="G555" s="16" t="s">
        <v>531</v>
      </c>
      <c r="H555" s="17">
        <v>0</v>
      </c>
      <c r="I555" s="50"/>
      <c r="J555" s="51" t="s">
        <v>271</v>
      </c>
      <c r="K555" s="146">
        <v>1</v>
      </c>
      <c r="L555" s="145">
        <v>4.0000000000000001E-3</v>
      </c>
      <c r="P555" s="1">
        <f t="shared" si="31"/>
        <v>0</v>
      </c>
      <c r="Q555" s="1">
        <v>0.7</v>
      </c>
      <c r="R555" s="30">
        <v>9.4499999999994505E-2</v>
      </c>
      <c r="S555" s="4">
        <f t="shared" si="30"/>
        <v>0.79449999999999443</v>
      </c>
    </row>
    <row r="556" spans="1:19" x14ac:dyDescent="0.2">
      <c r="A556" s="7">
        <f t="shared" si="32"/>
        <v>549</v>
      </c>
      <c r="B556" s="29">
        <f>Perennials!B268</f>
        <v>0</v>
      </c>
      <c r="C556" s="29">
        <f>Perennials!C268</f>
        <v>0</v>
      </c>
      <c r="D556" s="15" t="s">
        <v>380</v>
      </c>
      <c r="E556" s="15" t="s">
        <v>381</v>
      </c>
      <c r="F556" s="16">
        <v>10</v>
      </c>
      <c r="G556" s="16" t="s">
        <v>531</v>
      </c>
      <c r="H556" s="17">
        <v>0</v>
      </c>
      <c r="I556" s="50"/>
      <c r="J556" s="51" t="s">
        <v>271</v>
      </c>
      <c r="K556" s="146">
        <v>1</v>
      </c>
      <c r="L556" s="145">
        <v>4.0000000000000001E-3</v>
      </c>
      <c r="P556" s="1">
        <f t="shared" si="31"/>
        <v>0</v>
      </c>
      <c r="Q556" s="1">
        <v>0.7</v>
      </c>
      <c r="R556" s="30">
        <v>9.4489999999994495E-2</v>
      </c>
      <c r="S556" s="4">
        <f t="shared" si="30"/>
        <v>0.79448999999999448</v>
      </c>
    </row>
    <row r="557" spans="1:19" ht="15" x14ac:dyDescent="0.2">
      <c r="A557" s="7">
        <f t="shared" si="32"/>
        <v>550</v>
      </c>
      <c r="B557" s="29">
        <f>Perennials!B269</f>
        <v>0</v>
      </c>
      <c r="C557" s="29">
        <f>Perennials!C269</f>
        <v>0</v>
      </c>
      <c r="D557" s="15" t="s">
        <v>382</v>
      </c>
      <c r="E557" s="15" t="s">
        <v>991</v>
      </c>
      <c r="F557" s="16">
        <v>10</v>
      </c>
      <c r="G557" s="16" t="s">
        <v>531</v>
      </c>
      <c r="H557" s="17">
        <v>0</v>
      </c>
      <c r="I557" s="94" t="s">
        <v>983</v>
      </c>
      <c r="J557" s="51" t="s">
        <v>271</v>
      </c>
      <c r="K557" s="146">
        <v>1</v>
      </c>
      <c r="L557" s="145">
        <v>4.0000000000000001E-3</v>
      </c>
      <c r="P557" s="1">
        <f t="shared" si="31"/>
        <v>0</v>
      </c>
      <c r="Q557" s="1">
        <v>0.7</v>
      </c>
      <c r="R557" s="30">
        <v>9.4479999999994499E-2</v>
      </c>
      <c r="S557" s="4">
        <f t="shared" si="30"/>
        <v>0.79447999999999441</v>
      </c>
    </row>
    <row r="558" spans="1:19" x14ac:dyDescent="0.2">
      <c r="A558" s="7">
        <f t="shared" si="32"/>
        <v>551</v>
      </c>
      <c r="B558" s="29">
        <f>Perennials!B270</f>
        <v>0</v>
      </c>
      <c r="C558" s="29">
        <f>Perennials!C270</f>
        <v>0</v>
      </c>
      <c r="D558" s="15" t="s">
        <v>873</v>
      </c>
      <c r="E558" s="15" t="s">
        <v>874</v>
      </c>
      <c r="F558" s="16">
        <v>10</v>
      </c>
      <c r="G558" s="16" t="s">
        <v>531</v>
      </c>
      <c r="H558" s="17">
        <v>0</v>
      </c>
      <c r="I558" s="50"/>
      <c r="J558" s="51" t="s">
        <v>271</v>
      </c>
      <c r="K558" s="146">
        <v>1</v>
      </c>
      <c r="L558" s="145">
        <v>4.0000000000000001E-3</v>
      </c>
      <c r="M558" s="1" t="s">
        <v>163</v>
      </c>
      <c r="N558" s="1" t="s">
        <v>612</v>
      </c>
      <c r="P558" s="1">
        <f t="shared" si="31"/>
        <v>0</v>
      </c>
      <c r="Q558" s="1">
        <v>0.7</v>
      </c>
      <c r="R558" s="30">
        <v>9.4469999999994503E-2</v>
      </c>
      <c r="S558" s="4">
        <f t="shared" si="30"/>
        <v>0.79446999999999446</v>
      </c>
    </row>
    <row r="559" spans="1:19" ht="15" x14ac:dyDescent="0.2">
      <c r="A559" s="7">
        <f t="shared" si="32"/>
        <v>552</v>
      </c>
      <c r="B559" s="29">
        <f>Perennials!B271</f>
        <v>0</v>
      </c>
      <c r="C559" s="29">
        <f>Perennials!C271</f>
        <v>0</v>
      </c>
      <c r="D559" s="18" t="s">
        <v>500</v>
      </c>
      <c r="E559" s="18" t="s">
        <v>501</v>
      </c>
      <c r="F559" s="16">
        <v>3</v>
      </c>
      <c r="G559" s="16" t="s">
        <v>531</v>
      </c>
      <c r="H559" s="17">
        <v>0</v>
      </c>
      <c r="I559" s="91" t="s">
        <v>1038</v>
      </c>
      <c r="J559" s="51" t="s">
        <v>271</v>
      </c>
      <c r="K559" s="146">
        <v>1</v>
      </c>
      <c r="L559" s="145">
        <v>4.0000000000000001E-3</v>
      </c>
      <c r="P559" s="1">
        <f t="shared" si="31"/>
        <v>0</v>
      </c>
      <c r="Q559" s="1">
        <v>0.7</v>
      </c>
      <c r="R559" s="30">
        <v>9.4459999999994507E-2</v>
      </c>
      <c r="S559" s="4">
        <f t="shared" si="30"/>
        <v>0.7944599999999945</v>
      </c>
    </row>
    <row r="560" spans="1:19" x14ac:dyDescent="0.2">
      <c r="A560" s="7">
        <f t="shared" si="32"/>
        <v>553</v>
      </c>
      <c r="B560" s="29">
        <f>Perennials!B272</f>
        <v>0</v>
      </c>
      <c r="C560" s="29">
        <f>Perennials!C272</f>
        <v>0</v>
      </c>
      <c r="D560" s="18" t="s">
        <v>502</v>
      </c>
      <c r="E560" s="18" t="s">
        <v>503</v>
      </c>
      <c r="F560" s="16">
        <v>3</v>
      </c>
      <c r="G560" s="16" t="s">
        <v>531</v>
      </c>
      <c r="H560" s="17">
        <v>0</v>
      </c>
      <c r="I560" s="54"/>
      <c r="J560" s="51" t="s">
        <v>271</v>
      </c>
      <c r="K560" s="146">
        <v>1</v>
      </c>
      <c r="L560" s="145">
        <v>4.0000000000000001E-3</v>
      </c>
      <c r="P560" s="1">
        <f t="shared" si="31"/>
        <v>0</v>
      </c>
      <c r="Q560" s="1">
        <v>0.7</v>
      </c>
      <c r="R560" s="30">
        <v>9.4449999999994497E-2</v>
      </c>
      <c r="S560" s="4">
        <f t="shared" si="30"/>
        <v>0.79444999999999444</v>
      </c>
    </row>
    <row r="561" spans="1:19" ht="15" x14ac:dyDescent="0.2">
      <c r="A561" s="7">
        <f t="shared" si="32"/>
        <v>554</v>
      </c>
      <c r="B561" s="29">
        <f>Perennials!B273</f>
        <v>0</v>
      </c>
      <c r="C561" s="29">
        <f>Perennials!C273</f>
        <v>0</v>
      </c>
      <c r="D561" s="18" t="s">
        <v>997</v>
      </c>
      <c r="E561" s="18" t="s">
        <v>998</v>
      </c>
      <c r="F561" s="16">
        <v>3</v>
      </c>
      <c r="G561" s="16" t="s">
        <v>531</v>
      </c>
      <c r="H561" s="17">
        <v>0</v>
      </c>
      <c r="I561" s="94" t="s">
        <v>996</v>
      </c>
      <c r="J561" s="51" t="s">
        <v>271</v>
      </c>
      <c r="K561" s="146">
        <v>1</v>
      </c>
      <c r="L561" s="145">
        <v>4.0000000000000001E-3</v>
      </c>
      <c r="P561" s="1">
        <f t="shared" si="31"/>
        <v>0</v>
      </c>
      <c r="Q561" s="1">
        <v>0.7</v>
      </c>
      <c r="R561" s="30">
        <v>9.4439999999994403E-2</v>
      </c>
      <c r="S561" s="4">
        <f t="shared" si="30"/>
        <v>0.79443999999999437</v>
      </c>
    </row>
    <row r="562" spans="1:19" x14ac:dyDescent="0.2">
      <c r="A562" s="7">
        <f t="shared" si="32"/>
        <v>555</v>
      </c>
      <c r="B562" s="29">
        <f>Perennials!B274</f>
        <v>0</v>
      </c>
      <c r="C562" s="29">
        <f>Perennials!C274</f>
        <v>0</v>
      </c>
      <c r="D562" s="15" t="s">
        <v>1330</v>
      </c>
      <c r="E562" s="15" t="s">
        <v>383</v>
      </c>
      <c r="F562" s="16">
        <v>10</v>
      </c>
      <c r="G562" s="16" t="s">
        <v>562</v>
      </c>
      <c r="H562" s="17">
        <v>0</v>
      </c>
      <c r="I562" s="50"/>
      <c r="J562" s="51" t="s">
        <v>271</v>
      </c>
      <c r="K562" s="146">
        <v>1</v>
      </c>
      <c r="L562" s="145">
        <v>4.0000000000000001E-3</v>
      </c>
      <c r="P562" s="1">
        <f t="shared" si="31"/>
        <v>0</v>
      </c>
      <c r="Q562" s="1">
        <v>0.7</v>
      </c>
      <c r="R562" s="30">
        <v>9.4429999999994393E-2</v>
      </c>
      <c r="S562" s="4">
        <f t="shared" si="30"/>
        <v>0.79442999999999431</v>
      </c>
    </row>
    <row r="563" spans="1:19" x14ac:dyDescent="0.2">
      <c r="A563" s="7">
        <f t="shared" si="32"/>
        <v>556</v>
      </c>
      <c r="B563" s="29">
        <f>Perennials!B275</f>
        <v>0</v>
      </c>
      <c r="C563" s="29">
        <f>Perennials!C275</f>
        <v>0</v>
      </c>
      <c r="D563" s="15" t="s">
        <v>384</v>
      </c>
      <c r="E563" s="15" t="s">
        <v>385</v>
      </c>
      <c r="F563" s="16">
        <v>10</v>
      </c>
      <c r="G563" s="16" t="s">
        <v>562</v>
      </c>
      <c r="H563" s="17">
        <v>0</v>
      </c>
      <c r="I563" s="50"/>
      <c r="J563" s="51" t="s">
        <v>271</v>
      </c>
      <c r="K563" s="146">
        <v>1</v>
      </c>
      <c r="L563" s="145">
        <v>4.0000000000000001E-3</v>
      </c>
      <c r="P563" s="1">
        <f t="shared" si="31"/>
        <v>0</v>
      </c>
      <c r="Q563" s="1">
        <v>0.7</v>
      </c>
      <c r="R563" s="30">
        <v>9.4419999999994397E-2</v>
      </c>
      <c r="S563" s="4">
        <f t="shared" si="30"/>
        <v>0.79441999999999435</v>
      </c>
    </row>
    <row r="564" spans="1:19" x14ac:dyDescent="0.2">
      <c r="A564" s="7">
        <f t="shared" si="32"/>
        <v>557</v>
      </c>
      <c r="B564" s="29">
        <f>Perennials!B276</f>
        <v>0</v>
      </c>
      <c r="C564" s="29">
        <f>Perennials!C276</f>
        <v>0</v>
      </c>
      <c r="D564" s="15" t="s">
        <v>386</v>
      </c>
      <c r="E564" s="15" t="s">
        <v>887</v>
      </c>
      <c r="F564" s="16">
        <v>5</v>
      </c>
      <c r="G564" s="16" t="s">
        <v>531</v>
      </c>
      <c r="H564" s="17">
        <v>0</v>
      </c>
      <c r="I564" s="50"/>
      <c r="J564" s="51" t="s">
        <v>271</v>
      </c>
      <c r="K564" s="146">
        <v>1</v>
      </c>
      <c r="L564" s="145">
        <v>4.0000000000000001E-3</v>
      </c>
      <c r="P564" s="1">
        <f t="shared" si="31"/>
        <v>0</v>
      </c>
      <c r="Q564" s="1">
        <v>0.7</v>
      </c>
      <c r="R564" s="30">
        <v>9.4409999999994401E-2</v>
      </c>
      <c r="S564" s="4">
        <f t="shared" si="30"/>
        <v>0.7944099999999944</v>
      </c>
    </row>
    <row r="565" spans="1:19" x14ac:dyDescent="0.2">
      <c r="A565" s="7">
        <f t="shared" si="32"/>
        <v>558</v>
      </c>
      <c r="B565" s="29">
        <f>Perennials!B277</f>
        <v>0</v>
      </c>
      <c r="C565" s="29">
        <f>Perennials!C277</f>
        <v>0</v>
      </c>
      <c r="D565" s="18" t="s">
        <v>1331</v>
      </c>
      <c r="E565" s="18" t="s">
        <v>128</v>
      </c>
      <c r="F565" s="16">
        <v>3</v>
      </c>
      <c r="G565" s="16" t="s">
        <v>531</v>
      </c>
      <c r="H565" s="17">
        <v>0</v>
      </c>
      <c r="I565" s="54"/>
      <c r="J565" s="51" t="s">
        <v>271</v>
      </c>
      <c r="K565" s="146">
        <v>1</v>
      </c>
      <c r="L565" s="145">
        <v>4.0000000000000001E-3</v>
      </c>
      <c r="P565" s="1">
        <f t="shared" si="31"/>
        <v>0</v>
      </c>
      <c r="Q565" s="1">
        <v>0.7</v>
      </c>
      <c r="R565" s="30">
        <v>9.4399999999994405E-2</v>
      </c>
      <c r="S565" s="4">
        <f t="shared" si="30"/>
        <v>0.79439999999999433</v>
      </c>
    </row>
    <row r="566" spans="1:19" ht="15" x14ac:dyDescent="0.2">
      <c r="A566" s="7">
        <f t="shared" si="32"/>
        <v>559</v>
      </c>
      <c r="B566" s="29">
        <f>Perennials!B278</f>
        <v>0</v>
      </c>
      <c r="C566" s="29">
        <f>Perennials!C278</f>
        <v>0</v>
      </c>
      <c r="D566" s="15" t="s">
        <v>387</v>
      </c>
      <c r="E566" s="15" t="s">
        <v>388</v>
      </c>
      <c r="F566" s="16">
        <v>10</v>
      </c>
      <c r="G566" s="16" t="s">
        <v>562</v>
      </c>
      <c r="H566" s="17">
        <v>0</v>
      </c>
      <c r="I566" s="94" t="s">
        <v>996</v>
      </c>
      <c r="J566" s="51" t="s">
        <v>271</v>
      </c>
      <c r="K566" s="146">
        <v>1</v>
      </c>
      <c r="L566" s="145">
        <v>4.0000000000000001E-3</v>
      </c>
      <c r="P566" s="1">
        <f t="shared" si="31"/>
        <v>0</v>
      </c>
      <c r="Q566" s="1">
        <v>0.7</v>
      </c>
      <c r="R566" s="30">
        <v>9.4389999999994395E-2</v>
      </c>
      <c r="S566" s="4">
        <f t="shared" si="30"/>
        <v>0.79438999999999438</v>
      </c>
    </row>
    <row r="567" spans="1:19" x14ac:dyDescent="0.2">
      <c r="A567" s="7">
        <f t="shared" si="32"/>
        <v>560</v>
      </c>
      <c r="B567" s="29">
        <f>Perennials!B279</f>
        <v>0</v>
      </c>
      <c r="C567" s="29">
        <f>Perennials!C279</f>
        <v>0</v>
      </c>
      <c r="D567" s="18" t="s">
        <v>504</v>
      </c>
      <c r="E567" s="18" t="s">
        <v>505</v>
      </c>
      <c r="F567" s="16">
        <v>3</v>
      </c>
      <c r="G567" s="16" t="s">
        <v>531</v>
      </c>
      <c r="H567" s="17">
        <v>0</v>
      </c>
      <c r="I567" s="54"/>
      <c r="J567" s="51" t="s">
        <v>271</v>
      </c>
      <c r="K567" s="146">
        <v>1</v>
      </c>
      <c r="L567" s="145">
        <v>4.0000000000000001E-3</v>
      </c>
      <c r="M567" s="1" t="s">
        <v>7</v>
      </c>
      <c r="N567" s="1" t="s">
        <v>7</v>
      </c>
      <c r="P567" s="1">
        <f t="shared" si="31"/>
        <v>0</v>
      </c>
      <c r="Q567" s="1">
        <v>0.7</v>
      </c>
      <c r="R567" s="30">
        <v>9.4379999999994399E-2</v>
      </c>
      <c r="S567" s="4">
        <f t="shared" si="30"/>
        <v>0.79437999999999431</v>
      </c>
    </row>
    <row r="568" spans="1:19" x14ac:dyDescent="0.2">
      <c r="A568" s="7">
        <f t="shared" si="32"/>
        <v>561</v>
      </c>
      <c r="B568" s="29">
        <f>Perennials!B280</f>
        <v>0</v>
      </c>
      <c r="C568" s="29">
        <f>Perennials!C280</f>
        <v>0</v>
      </c>
      <c r="D568" s="15" t="s">
        <v>1376</v>
      </c>
      <c r="E568" s="15" t="s">
        <v>390</v>
      </c>
      <c r="F568" s="16">
        <v>8</v>
      </c>
      <c r="G568" s="16" t="s">
        <v>563</v>
      </c>
      <c r="H568" s="17">
        <v>0</v>
      </c>
      <c r="I568" s="50"/>
      <c r="J568" s="51" t="s">
        <v>271</v>
      </c>
      <c r="K568" s="146">
        <v>1</v>
      </c>
      <c r="L568" s="145">
        <v>4.0000000000000001E-3</v>
      </c>
      <c r="P568" s="1">
        <f t="shared" si="31"/>
        <v>0</v>
      </c>
      <c r="Q568" s="1">
        <v>0.7</v>
      </c>
      <c r="R568" s="30">
        <v>9.4369999999994403E-2</v>
      </c>
      <c r="S568" s="4">
        <f t="shared" si="30"/>
        <v>0.79436999999999436</v>
      </c>
    </row>
    <row r="569" spans="1:19" ht="20.25" customHeight="1" x14ac:dyDescent="0.2">
      <c r="A569" s="7"/>
      <c r="B569" s="223" t="s">
        <v>391</v>
      </c>
      <c r="C569" s="224"/>
      <c r="D569" s="224"/>
      <c r="E569" s="224"/>
      <c r="F569" s="224"/>
      <c r="G569" s="224"/>
      <c r="H569" s="224"/>
      <c r="I569" s="224"/>
      <c r="J569" s="224"/>
      <c r="K569" s="166"/>
      <c r="L569" s="137"/>
      <c r="S569" s="4"/>
    </row>
    <row r="570" spans="1:19" ht="17.25" customHeight="1" x14ac:dyDescent="0.25">
      <c r="A570" s="7">
        <f>RANK(S570,S$5:S$631,0)</f>
        <v>562</v>
      </c>
      <c r="B570" s="29">
        <f>Grasses!B4</f>
        <v>0</v>
      </c>
      <c r="C570" s="29">
        <f>Grasses!C4</f>
        <v>0</v>
      </c>
      <c r="D570" s="49" t="s">
        <v>1401</v>
      </c>
      <c r="E570" s="78"/>
      <c r="F570" s="9">
        <v>1</v>
      </c>
      <c r="G570" s="9" t="s">
        <v>531</v>
      </c>
      <c r="H570" s="14">
        <v>0</v>
      </c>
      <c r="I570" s="53"/>
      <c r="J570" s="101" t="s">
        <v>892</v>
      </c>
      <c r="K570" s="101" t="s">
        <v>1403</v>
      </c>
      <c r="L570" s="104">
        <f>C570/1000*1</f>
        <v>0</v>
      </c>
      <c r="M570" s="36"/>
      <c r="N570" s="36"/>
      <c r="O570"/>
      <c r="P570" s="1">
        <f>IF(C570=0,0,1)</f>
        <v>0</v>
      </c>
      <c r="Q570" s="1">
        <v>0.6</v>
      </c>
      <c r="R570" s="30">
        <v>9.4349999999994397E-2</v>
      </c>
      <c r="S570" s="4">
        <f t="shared" si="30"/>
        <v>0.69434999999999436</v>
      </c>
    </row>
    <row r="571" spans="1:19" ht="15" x14ac:dyDescent="0.25">
      <c r="A571" s="7">
        <f t="shared" ref="A571:A613" si="33">RANK(S571,S$5:S$631,0)</f>
        <v>563</v>
      </c>
      <c r="B571" s="29">
        <f>Grasses!B5</f>
        <v>0</v>
      </c>
      <c r="C571" s="29">
        <f>Grasses!C5</f>
        <v>0</v>
      </c>
      <c r="D571" s="49" t="s">
        <v>1400</v>
      </c>
      <c r="E571" s="78" t="s">
        <v>1402</v>
      </c>
      <c r="F571" s="9">
        <v>1</v>
      </c>
      <c r="G571" s="9" t="s">
        <v>531</v>
      </c>
      <c r="H571" s="14">
        <v>0</v>
      </c>
      <c r="I571" s="53"/>
      <c r="J571" s="101" t="s">
        <v>1388</v>
      </c>
      <c r="K571" s="101" t="s">
        <v>1403</v>
      </c>
      <c r="L571" s="104">
        <f>C571/1000*1</f>
        <v>0</v>
      </c>
      <c r="M571" s="36"/>
      <c r="N571" s="36"/>
      <c r="O571"/>
      <c r="P571" s="1">
        <f>IF(C571=0,0,1)</f>
        <v>0</v>
      </c>
      <c r="Q571" s="1">
        <v>0.6</v>
      </c>
      <c r="R571" s="30">
        <v>9.4339999999994303E-2</v>
      </c>
      <c r="S571" s="4">
        <f t="shared" si="30"/>
        <v>0.6943399999999943</v>
      </c>
    </row>
    <row r="572" spans="1:19" x14ac:dyDescent="0.2">
      <c r="A572" s="7">
        <f t="shared" si="33"/>
        <v>564</v>
      </c>
      <c r="B572" s="29">
        <f>Grasses!B6</f>
        <v>0</v>
      </c>
      <c r="C572" s="29">
        <f>Grasses!C6</f>
        <v>0</v>
      </c>
      <c r="D572" s="11" t="s">
        <v>1409</v>
      </c>
      <c r="E572" s="11" t="s">
        <v>392</v>
      </c>
      <c r="F572" s="9">
        <v>5</v>
      </c>
      <c r="G572" s="9" t="s">
        <v>563</v>
      </c>
      <c r="H572" s="14">
        <v>0</v>
      </c>
      <c r="I572" s="49"/>
      <c r="J572" s="51" t="s">
        <v>271</v>
      </c>
      <c r="K572" s="130">
        <v>1</v>
      </c>
      <c r="L572" s="68">
        <v>4.0000000000000001E-3</v>
      </c>
      <c r="P572" s="1">
        <f>IF(C572=0,0,1)</f>
        <v>0</v>
      </c>
      <c r="Q572" s="1">
        <v>0.6</v>
      </c>
      <c r="R572" s="30">
        <v>9.4329999999994293E-2</v>
      </c>
      <c r="S572" s="4">
        <f t="shared" si="30"/>
        <v>0.69432999999999423</v>
      </c>
    </row>
    <row r="573" spans="1:19" x14ac:dyDescent="0.2">
      <c r="A573" s="7">
        <f t="shared" si="33"/>
        <v>565</v>
      </c>
      <c r="B573" s="29">
        <f>Grasses!B7</f>
        <v>0</v>
      </c>
      <c r="C573" s="29">
        <f>Grasses!C7</f>
        <v>0</v>
      </c>
      <c r="D573" s="11" t="s">
        <v>393</v>
      </c>
      <c r="E573" s="11" t="s">
        <v>394</v>
      </c>
      <c r="F573" s="9">
        <v>10</v>
      </c>
      <c r="G573" s="9" t="s">
        <v>562</v>
      </c>
      <c r="H573" s="14">
        <v>0</v>
      </c>
      <c r="I573" s="49"/>
      <c r="J573" s="51" t="s">
        <v>271</v>
      </c>
      <c r="K573" s="130">
        <v>1</v>
      </c>
      <c r="L573" s="68">
        <v>4.0000000000000001E-3</v>
      </c>
      <c r="P573" s="1">
        <f>IF(C573=0,0,1)</f>
        <v>0</v>
      </c>
      <c r="Q573" s="1">
        <v>0.6</v>
      </c>
      <c r="R573" s="30">
        <v>9.4319999999994297E-2</v>
      </c>
      <c r="S573" s="4">
        <f t="shared" si="30"/>
        <v>0.69431999999999428</v>
      </c>
    </row>
    <row r="574" spans="1:19" x14ac:dyDescent="0.2">
      <c r="A574" s="7">
        <f t="shared" si="33"/>
        <v>566</v>
      </c>
      <c r="B574" s="29">
        <f>Grasses!B8</f>
        <v>0</v>
      </c>
      <c r="C574" s="29">
        <f>Grasses!C8</f>
        <v>0</v>
      </c>
      <c r="D574" s="11" t="s">
        <v>395</v>
      </c>
      <c r="E574" s="11" t="s">
        <v>396</v>
      </c>
      <c r="F574" s="9">
        <v>10</v>
      </c>
      <c r="G574" s="9" t="s">
        <v>531</v>
      </c>
      <c r="H574" s="14">
        <v>0</v>
      </c>
      <c r="I574" s="49"/>
      <c r="J574" s="51" t="s">
        <v>271</v>
      </c>
      <c r="K574" s="130">
        <v>0.5</v>
      </c>
      <c r="L574" s="68">
        <v>4.0000000000000001E-3</v>
      </c>
      <c r="P574" s="1">
        <f t="shared" ref="P574:P613" si="34">IF(C574=0,0,1)</f>
        <v>0</v>
      </c>
      <c r="Q574" s="1">
        <v>0.6</v>
      </c>
      <c r="R574" s="30">
        <v>9.4309999999994301E-2</v>
      </c>
      <c r="S574" s="4">
        <f t="shared" si="30"/>
        <v>0.69430999999999432</v>
      </c>
    </row>
    <row r="575" spans="1:19" x14ac:dyDescent="0.2">
      <c r="A575" s="7">
        <f t="shared" si="33"/>
        <v>567</v>
      </c>
      <c r="B575" s="29">
        <f>Grasses!B9</f>
        <v>0</v>
      </c>
      <c r="C575" s="29">
        <f>Grasses!C9</f>
        <v>0</v>
      </c>
      <c r="D575" s="11" t="s">
        <v>397</v>
      </c>
      <c r="E575" s="11" t="s">
        <v>916</v>
      </c>
      <c r="F575" s="9">
        <v>5</v>
      </c>
      <c r="G575" s="9" t="s">
        <v>531</v>
      </c>
      <c r="H575" s="14">
        <v>0</v>
      </c>
      <c r="I575" s="49"/>
      <c r="J575" s="51" t="s">
        <v>271</v>
      </c>
      <c r="K575" s="130">
        <v>0.5</v>
      </c>
      <c r="L575" s="68">
        <v>4.0000000000000001E-3</v>
      </c>
      <c r="P575" s="1">
        <f t="shared" si="34"/>
        <v>0</v>
      </c>
      <c r="Q575" s="1">
        <v>0.6</v>
      </c>
      <c r="R575" s="30">
        <v>9.4299999999994305E-2</v>
      </c>
      <c r="S575" s="4">
        <f t="shared" si="30"/>
        <v>0.69429999999999426</v>
      </c>
    </row>
    <row r="576" spans="1:19" ht="15" x14ac:dyDescent="0.2">
      <c r="A576" s="7">
        <f t="shared" si="33"/>
        <v>568</v>
      </c>
      <c r="B576" s="29">
        <f>Grasses!B10</f>
        <v>0</v>
      </c>
      <c r="C576" s="29">
        <f>Grasses!C10</f>
        <v>0</v>
      </c>
      <c r="D576" s="11" t="s">
        <v>914</v>
      </c>
      <c r="E576" s="11" t="s">
        <v>915</v>
      </c>
      <c r="F576" s="9">
        <v>10</v>
      </c>
      <c r="G576" s="9" t="s">
        <v>531</v>
      </c>
      <c r="H576" s="14">
        <v>0</v>
      </c>
      <c r="I576" s="96" t="s">
        <v>936</v>
      </c>
      <c r="J576" s="51" t="s">
        <v>271</v>
      </c>
      <c r="K576" s="130">
        <v>0.5</v>
      </c>
      <c r="L576" s="68">
        <v>4.0000000000000001E-3</v>
      </c>
      <c r="P576" s="1">
        <f t="shared" si="34"/>
        <v>0</v>
      </c>
      <c r="Q576" s="1">
        <v>0.6</v>
      </c>
      <c r="R576" s="30">
        <v>9.4289999999994295E-2</v>
      </c>
      <c r="S576" s="4">
        <f t="shared" si="30"/>
        <v>0.6942899999999943</v>
      </c>
    </row>
    <row r="577" spans="1:19" x14ac:dyDescent="0.2">
      <c r="A577" s="7">
        <f t="shared" si="33"/>
        <v>569</v>
      </c>
      <c r="B577" s="29">
        <f>Grasses!B11</f>
        <v>0</v>
      </c>
      <c r="C577" s="29">
        <f>Grasses!C11</f>
        <v>0</v>
      </c>
      <c r="D577" s="11" t="s">
        <v>891</v>
      </c>
      <c r="E577" s="11" t="s">
        <v>1183</v>
      </c>
      <c r="F577" s="9">
        <v>1</v>
      </c>
      <c r="G577" s="9" t="s">
        <v>531</v>
      </c>
      <c r="H577" s="14">
        <v>0</v>
      </c>
      <c r="I577" s="49"/>
      <c r="J577" s="51" t="s">
        <v>271</v>
      </c>
      <c r="K577" s="51" t="s">
        <v>1103</v>
      </c>
      <c r="L577" s="104">
        <f>C577/1000*1</f>
        <v>0</v>
      </c>
      <c r="P577" s="1">
        <f t="shared" si="34"/>
        <v>0</v>
      </c>
      <c r="Q577" s="1">
        <v>0.6</v>
      </c>
      <c r="R577" s="30">
        <v>9.4279999999994299E-2</v>
      </c>
      <c r="S577" s="4">
        <f t="shared" si="30"/>
        <v>0.69427999999999424</v>
      </c>
    </row>
    <row r="578" spans="1:19" x14ac:dyDescent="0.2">
      <c r="A578" s="7">
        <f t="shared" si="33"/>
        <v>570</v>
      </c>
      <c r="B578" s="29">
        <f>Grasses!B12</f>
        <v>0</v>
      </c>
      <c r="C578" s="29">
        <f>Grasses!C12</f>
        <v>0</v>
      </c>
      <c r="D578" s="11" t="s">
        <v>1333</v>
      </c>
      <c r="E578" s="11" t="s">
        <v>1184</v>
      </c>
      <c r="F578" s="9">
        <v>10</v>
      </c>
      <c r="G578" s="9" t="s">
        <v>562</v>
      </c>
      <c r="H578" s="14">
        <v>0</v>
      </c>
      <c r="I578" s="49"/>
      <c r="J578" s="51" t="s">
        <v>271</v>
      </c>
      <c r="K578" s="130">
        <v>1</v>
      </c>
      <c r="L578" s="68">
        <v>4.0000000000000001E-3</v>
      </c>
      <c r="P578" s="1">
        <f t="shared" si="34"/>
        <v>0</v>
      </c>
      <c r="Q578" s="1">
        <v>0.6</v>
      </c>
      <c r="R578" s="30">
        <v>9.4269999999994303E-2</v>
      </c>
      <c r="S578" s="4">
        <f t="shared" si="30"/>
        <v>0.69426999999999428</v>
      </c>
    </row>
    <row r="579" spans="1:19" ht="15" x14ac:dyDescent="0.2">
      <c r="A579" s="7">
        <f t="shared" si="33"/>
        <v>571</v>
      </c>
      <c r="B579" s="29">
        <f>Grasses!B13</f>
        <v>0</v>
      </c>
      <c r="C579" s="29">
        <f>Grasses!C13</f>
        <v>0</v>
      </c>
      <c r="D579" s="11" t="s">
        <v>398</v>
      </c>
      <c r="E579" s="11" t="s">
        <v>399</v>
      </c>
      <c r="F579" s="9">
        <v>10</v>
      </c>
      <c r="G579" s="9" t="s">
        <v>562</v>
      </c>
      <c r="H579" s="14">
        <v>0</v>
      </c>
      <c r="I579" s="96" t="s">
        <v>957</v>
      </c>
      <c r="J579" s="51" t="s">
        <v>271</v>
      </c>
      <c r="K579" s="130">
        <v>1</v>
      </c>
      <c r="L579" s="68">
        <v>4.0000000000000001E-3</v>
      </c>
      <c r="P579" s="1">
        <f t="shared" si="34"/>
        <v>0</v>
      </c>
      <c r="Q579" s="1">
        <v>0.6</v>
      </c>
      <c r="R579" s="30">
        <v>9.4259999999994307E-2</v>
      </c>
      <c r="S579" s="4">
        <f t="shared" si="30"/>
        <v>0.69425999999999433</v>
      </c>
    </row>
    <row r="580" spans="1:19" x14ac:dyDescent="0.2">
      <c r="A580" s="7">
        <f t="shared" si="33"/>
        <v>572</v>
      </c>
      <c r="B580" s="29">
        <f>Grasses!B14</f>
        <v>0</v>
      </c>
      <c r="C580" s="29">
        <f>Grasses!C14</f>
        <v>0</v>
      </c>
      <c r="D580" s="11" t="s">
        <v>400</v>
      </c>
      <c r="E580" s="11" t="s">
        <v>401</v>
      </c>
      <c r="F580" s="9">
        <v>10</v>
      </c>
      <c r="G580" s="9" t="s">
        <v>531</v>
      </c>
      <c r="H580" s="14">
        <v>0</v>
      </c>
      <c r="I580" s="49"/>
      <c r="J580" s="51" t="s">
        <v>271</v>
      </c>
      <c r="K580" s="130">
        <v>1</v>
      </c>
      <c r="L580" s="68">
        <v>4.0000000000000001E-3</v>
      </c>
      <c r="P580" s="1">
        <f t="shared" si="34"/>
        <v>0</v>
      </c>
      <c r="Q580" s="1">
        <v>0.6</v>
      </c>
      <c r="R580" s="30">
        <v>9.4249999999994297E-2</v>
      </c>
      <c r="S580" s="4">
        <f t="shared" si="30"/>
        <v>0.69424999999999426</v>
      </c>
    </row>
    <row r="581" spans="1:19" x14ac:dyDescent="0.2">
      <c r="A581" s="7">
        <f t="shared" si="33"/>
        <v>573</v>
      </c>
      <c r="B581" s="29">
        <f>Grasses!B15</f>
        <v>0</v>
      </c>
      <c r="C581" s="29">
        <f>Grasses!C15</f>
        <v>0</v>
      </c>
      <c r="D581" s="11" t="s">
        <v>402</v>
      </c>
      <c r="E581" s="11" t="s">
        <v>403</v>
      </c>
      <c r="F581" s="9">
        <v>10</v>
      </c>
      <c r="G581" s="9" t="s">
        <v>562</v>
      </c>
      <c r="H581" s="14">
        <v>0</v>
      </c>
      <c r="I581" s="49"/>
      <c r="J581" s="51" t="s">
        <v>271</v>
      </c>
      <c r="K581" s="130">
        <v>1</v>
      </c>
      <c r="L581" s="68">
        <v>4.0000000000000001E-3</v>
      </c>
      <c r="P581" s="1">
        <f t="shared" si="34"/>
        <v>0</v>
      </c>
      <c r="Q581" s="1">
        <v>0.6</v>
      </c>
      <c r="R581" s="30">
        <v>9.4239999999994203E-2</v>
      </c>
      <c r="S581" s="4">
        <f t="shared" si="30"/>
        <v>0.6942399999999942</v>
      </c>
    </row>
    <row r="582" spans="1:19" x14ac:dyDescent="0.2">
      <c r="A582" s="7">
        <f t="shared" si="33"/>
        <v>574</v>
      </c>
      <c r="B582" s="29">
        <f>Grasses!B16</f>
        <v>0</v>
      </c>
      <c r="C582" s="29">
        <f>Grasses!C16</f>
        <v>0</v>
      </c>
      <c r="D582" s="11" t="s">
        <v>1334</v>
      </c>
      <c r="E582" s="11" t="s">
        <v>1185</v>
      </c>
      <c r="F582" s="9">
        <v>2</v>
      </c>
      <c r="G582" s="9" t="s">
        <v>1186</v>
      </c>
      <c r="H582" s="14">
        <v>0</v>
      </c>
      <c r="I582" s="49"/>
      <c r="J582" s="51" t="s">
        <v>271</v>
      </c>
      <c r="K582" s="130">
        <v>1</v>
      </c>
      <c r="L582" s="68">
        <v>4.0000000000000001E-3</v>
      </c>
      <c r="P582" s="1">
        <f t="shared" si="34"/>
        <v>0</v>
      </c>
      <c r="Q582" s="1">
        <v>0.6</v>
      </c>
      <c r="R582" s="30">
        <v>9.4229999999994193E-2</v>
      </c>
      <c r="S582" s="4">
        <f t="shared" si="30"/>
        <v>0.69422999999999413</v>
      </c>
    </row>
    <row r="583" spans="1:19" x14ac:dyDescent="0.2">
      <c r="A583" s="7">
        <f t="shared" si="33"/>
        <v>575</v>
      </c>
      <c r="B583" s="29">
        <f>Grasses!B17</f>
        <v>0</v>
      </c>
      <c r="C583" s="29">
        <f>Grasses!C17</f>
        <v>0</v>
      </c>
      <c r="D583" s="11" t="s">
        <v>1284</v>
      </c>
      <c r="E583" s="11" t="s">
        <v>1285</v>
      </c>
      <c r="F583" s="9">
        <v>2</v>
      </c>
      <c r="G583" s="9" t="s">
        <v>562</v>
      </c>
      <c r="H583" s="14">
        <v>0</v>
      </c>
      <c r="I583" s="49"/>
      <c r="J583" s="51" t="s">
        <v>271</v>
      </c>
      <c r="K583" s="130">
        <v>1</v>
      </c>
      <c r="L583" s="68">
        <v>4.0000000000000001E-3</v>
      </c>
      <c r="P583" s="1">
        <f t="shared" si="34"/>
        <v>0</v>
      </c>
      <c r="Q583" s="1">
        <v>0.6</v>
      </c>
      <c r="R583" s="30">
        <v>9.4219999999994197E-2</v>
      </c>
      <c r="S583" s="4">
        <f t="shared" si="30"/>
        <v>0.69421999999999418</v>
      </c>
    </row>
    <row r="584" spans="1:19" x14ac:dyDescent="0.2">
      <c r="A584" s="7">
        <f t="shared" si="33"/>
        <v>576</v>
      </c>
      <c r="B584" s="29">
        <f>Grasses!B18</f>
        <v>0</v>
      </c>
      <c r="C584" s="29">
        <f>Grasses!C18</f>
        <v>0</v>
      </c>
      <c r="D584" s="11" t="s">
        <v>404</v>
      </c>
      <c r="E584" s="11" t="s">
        <v>405</v>
      </c>
      <c r="F584" s="9">
        <v>10</v>
      </c>
      <c r="G584" s="9" t="s">
        <v>531</v>
      </c>
      <c r="H584" s="14">
        <v>0</v>
      </c>
      <c r="I584" s="49"/>
      <c r="J584" s="51" t="s">
        <v>271</v>
      </c>
      <c r="K584" s="130">
        <v>1</v>
      </c>
      <c r="L584" s="68">
        <v>4.0000000000000001E-3</v>
      </c>
      <c r="P584" s="1">
        <f t="shared" si="34"/>
        <v>0</v>
      </c>
      <c r="Q584" s="1">
        <v>0.6</v>
      </c>
      <c r="R584" s="30">
        <v>9.4209999999994201E-2</v>
      </c>
      <c r="S584" s="4">
        <f t="shared" si="30"/>
        <v>0.69420999999999422</v>
      </c>
    </row>
    <row r="585" spans="1:19" x14ac:dyDescent="0.2">
      <c r="A585" s="7">
        <f t="shared" si="33"/>
        <v>577</v>
      </c>
      <c r="B585" s="29">
        <f>Grasses!B19</f>
        <v>0</v>
      </c>
      <c r="C585" s="29">
        <f>Grasses!C19</f>
        <v>0</v>
      </c>
      <c r="D585" s="11" t="s">
        <v>1286</v>
      </c>
      <c r="E585" s="11" t="s">
        <v>406</v>
      </c>
      <c r="F585" s="9">
        <v>5</v>
      </c>
      <c r="G585" s="9" t="s">
        <v>562</v>
      </c>
      <c r="H585" s="14">
        <v>0</v>
      </c>
      <c r="I585" s="49"/>
      <c r="J585" s="51" t="s">
        <v>271</v>
      </c>
      <c r="K585" s="130">
        <v>1</v>
      </c>
      <c r="L585" s="68">
        <v>4.0000000000000001E-3</v>
      </c>
      <c r="P585" s="1">
        <f t="shared" si="34"/>
        <v>0</v>
      </c>
      <c r="Q585" s="1">
        <v>0.6</v>
      </c>
      <c r="R585" s="30">
        <v>9.4199999999994205E-2</v>
      </c>
      <c r="S585" s="4">
        <f t="shared" si="30"/>
        <v>0.69419999999999416</v>
      </c>
    </row>
    <row r="586" spans="1:19" x14ac:dyDescent="0.2">
      <c r="A586" s="7">
        <f t="shared" si="33"/>
        <v>578</v>
      </c>
      <c r="B586" s="29">
        <f>Grasses!B20</f>
        <v>0</v>
      </c>
      <c r="C586" s="29">
        <f>Grasses!C20</f>
        <v>0</v>
      </c>
      <c r="D586" s="11" t="s">
        <v>407</v>
      </c>
      <c r="E586" s="11" t="s">
        <v>408</v>
      </c>
      <c r="F586" s="9">
        <v>10</v>
      </c>
      <c r="G586" s="9" t="s">
        <v>562</v>
      </c>
      <c r="H586" s="14">
        <v>0</v>
      </c>
      <c r="I586" s="49"/>
      <c r="J586" s="51" t="s">
        <v>271</v>
      </c>
      <c r="K586" s="130">
        <v>1</v>
      </c>
      <c r="L586" s="68">
        <v>4.0000000000000001E-3</v>
      </c>
      <c r="P586" s="1">
        <f t="shared" si="34"/>
        <v>0</v>
      </c>
      <c r="Q586" s="1">
        <v>0.6</v>
      </c>
      <c r="R586" s="30">
        <v>9.4189999999994195E-2</v>
      </c>
      <c r="S586" s="4">
        <f t="shared" si="30"/>
        <v>0.6941899999999942</v>
      </c>
    </row>
    <row r="587" spans="1:19" x14ac:dyDescent="0.2">
      <c r="A587" s="7">
        <f t="shared" si="33"/>
        <v>579</v>
      </c>
      <c r="B587" s="29">
        <f>Grasses!B21</f>
        <v>0</v>
      </c>
      <c r="C587" s="29">
        <f>Grasses!C21</f>
        <v>0</v>
      </c>
      <c r="D587" s="19" t="s">
        <v>1187</v>
      </c>
      <c r="E587" s="11" t="s">
        <v>411</v>
      </c>
      <c r="F587" s="9">
        <v>10</v>
      </c>
      <c r="G587" s="9" t="s">
        <v>562</v>
      </c>
      <c r="H587" s="14">
        <v>0</v>
      </c>
      <c r="I587" s="49"/>
      <c r="J587" s="51" t="s">
        <v>271</v>
      </c>
      <c r="K587" s="130">
        <v>1</v>
      </c>
      <c r="L587" s="68">
        <v>4.0000000000000001E-3</v>
      </c>
      <c r="P587" s="1">
        <f t="shared" si="34"/>
        <v>0</v>
      </c>
      <c r="Q587" s="1">
        <v>0.6</v>
      </c>
      <c r="R587" s="30">
        <v>9.4179999999994199E-2</v>
      </c>
      <c r="S587" s="4">
        <f t="shared" si="30"/>
        <v>0.69417999999999414</v>
      </c>
    </row>
    <row r="588" spans="1:19" x14ac:dyDescent="0.2">
      <c r="A588" s="7">
        <f t="shared" si="33"/>
        <v>580</v>
      </c>
      <c r="B588" s="29">
        <f>Grasses!B22</f>
        <v>0</v>
      </c>
      <c r="C588" s="29">
        <f>Grasses!C22</f>
        <v>0</v>
      </c>
      <c r="D588" s="19" t="s">
        <v>1188</v>
      </c>
      <c r="E588" s="11" t="s">
        <v>412</v>
      </c>
      <c r="F588" s="9">
        <v>10</v>
      </c>
      <c r="G588" s="9" t="s">
        <v>562</v>
      </c>
      <c r="H588" s="14">
        <v>0</v>
      </c>
      <c r="I588" s="49"/>
      <c r="J588" s="51" t="s">
        <v>271</v>
      </c>
      <c r="K588" s="130">
        <v>1</v>
      </c>
      <c r="L588" s="68">
        <v>4.0000000000000001E-3</v>
      </c>
      <c r="P588" s="1">
        <f t="shared" si="34"/>
        <v>0</v>
      </c>
      <c r="Q588" s="1">
        <v>0.6</v>
      </c>
      <c r="R588" s="30">
        <v>9.4169999999994203E-2</v>
      </c>
      <c r="S588" s="4">
        <f t="shared" ref="S588:S631" si="35">SUM(Q588+R588+P588)</f>
        <v>0.69416999999999418</v>
      </c>
    </row>
    <row r="589" spans="1:19" x14ac:dyDescent="0.2">
      <c r="A589" s="7">
        <f t="shared" si="33"/>
        <v>581</v>
      </c>
      <c r="B589" s="29">
        <f>Grasses!B23</f>
        <v>0</v>
      </c>
      <c r="C589" s="29">
        <f>Grasses!C23</f>
        <v>0</v>
      </c>
      <c r="D589" s="19" t="s">
        <v>1189</v>
      </c>
      <c r="E589" s="11" t="s">
        <v>413</v>
      </c>
      <c r="F589" s="9">
        <v>10</v>
      </c>
      <c r="G589" s="9" t="s">
        <v>562</v>
      </c>
      <c r="H589" s="14">
        <v>0</v>
      </c>
      <c r="I589" s="49"/>
      <c r="J589" s="51" t="s">
        <v>271</v>
      </c>
      <c r="K589" s="130">
        <v>1</v>
      </c>
      <c r="L589" s="68">
        <v>4.0000000000000001E-3</v>
      </c>
      <c r="P589" s="1">
        <f t="shared" si="34"/>
        <v>0</v>
      </c>
      <c r="Q589" s="1">
        <v>0.6</v>
      </c>
      <c r="R589" s="30">
        <v>9.4159999999994207E-2</v>
      </c>
      <c r="S589" s="4">
        <f t="shared" si="35"/>
        <v>0.69415999999999423</v>
      </c>
    </row>
    <row r="590" spans="1:19" x14ac:dyDescent="0.2">
      <c r="A590" s="7">
        <f t="shared" si="33"/>
        <v>582</v>
      </c>
      <c r="B590" s="29">
        <f>Grasses!B24</f>
        <v>0</v>
      </c>
      <c r="C590" s="29">
        <f>Grasses!C24</f>
        <v>0</v>
      </c>
      <c r="D590" s="19" t="s">
        <v>409</v>
      </c>
      <c r="E590" s="11" t="s">
        <v>410</v>
      </c>
      <c r="F590" s="9">
        <v>10</v>
      </c>
      <c r="G590" s="9" t="s">
        <v>562</v>
      </c>
      <c r="H590" s="14">
        <v>0</v>
      </c>
      <c r="I590" s="49"/>
      <c r="J590" s="9" t="s">
        <v>562</v>
      </c>
      <c r="K590" s="9" t="s">
        <v>562</v>
      </c>
      <c r="L590" s="68">
        <v>4.0000000000000001E-3</v>
      </c>
      <c r="P590" s="1">
        <f t="shared" si="34"/>
        <v>0</v>
      </c>
      <c r="Q590" s="1">
        <v>0.6</v>
      </c>
      <c r="R590" s="30">
        <v>9.4149999999994197E-2</v>
      </c>
      <c r="S590" s="4">
        <f t="shared" si="35"/>
        <v>0.69414999999999416</v>
      </c>
    </row>
    <row r="591" spans="1:19" x14ac:dyDescent="0.2">
      <c r="A591" s="7">
        <f t="shared" si="33"/>
        <v>583</v>
      </c>
      <c r="B591" s="29">
        <f>Grasses!B25</f>
        <v>0</v>
      </c>
      <c r="C591" s="29">
        <f>Grasses!C25</f>
        <v>0</v>
      </c>
      <c r="D591" s="19" t="s">
        <v>1190</v>
      </c>
      <c r="E591" s="11" t="s">
        <v>414</v>
      </c>
      <c r="F591" s="9">
        <v>10</v>
      </c>
      <c r="G591" s="9" t="s">
        <v>562</v>
      </c>
      <c r="H591" s="14">
        <v>0</v>
      </c>
      <c r="I591" s="49"/>
      <c r="J591" s="51" t="s">
        <v>271</v>
      </c>
      <c r="K591" s="130">
        <v>1</v>
      </c>
      <c r="L591" s="68">
        <v>4.0000000000000001E-3</v>
      </c>
      <c r="P591" s="1">
        <f t="shared" si="34"/>
        <v>0</v>
      </c>
      <c r="Q591" s="1">
        <v>0.6</v>
      </c>
      <c r="R591" s="30">
        <v>9.4139999999994103E-2</v>
      </c>
      <c r="S591" s="4">
        <f t="shared" si="35"/>
        <v>0.6941399999999941</v>
      </c>
    </row>
    <row r="592" spans="1:19" x14ac:dyDescent="0.2">
      <c r="A592" s="7">
        <f t="shared" si="33"/>
        <v>584</v>
      </c>
      <c r="B592" s="29">
        <f>Grasses!B26</f>
        <v>0</v>
      </c>
      <c r="C592" s="29">
        <f>Grasses!C26</f>
        <v>0</v>
      </c>
      <c r="D592" s="19" t="s">
        <v>1287</v>
      </c>
      <c r="E592" s="11" t="s">
        <v>1288</v>
      </c>
      <c r="F592" s="9">
        <v>16</v>
      </c>
      <c r="G592" s="9" t="s">
        <v>562</v>
      </c>
      <c r="H592" s="14">
        <v>0</v>
      </c>
      <c r="I592" s="49"/>
      <c r="J592" s="51" t="s">
        <v>271</v>
      </c>
      <c r="K592" s="130">
        <v>1</v>
      </c>
      <c r="L592" s="68">
        <v>4.0000000000000001E-3</v>
      </c>
      <c r="P592" s="1">
        <f t="shared" si="34"/>
        <v>0</v>
      </c>
      <c r="Q592" s="1">
        <v>0.6</v>
      </c>
      <c r="R592" s="30">
        <v>9.4129999999994093E-2</v>
      </c>
      <c r="S592" s="4">
        <f t="shared" si="35"/>
        <v>0.69412999999999403</v>
      </c>
    </row>
    <row r="593" spans="1:19" x14ac:dyDescent="0.2">
      <c r="A593" s="7">
        <f t="shared" si="33"/>
        <v>585</v>
      </c>
      <c r="B593" s="29">
        <f>Grasses!B27</f>
        <v>0</v>
      </c>
      <c r="C593" s="29">
        <f>Grasses!C27</f>
        <v>0</v>
      </c>
      <c r="D593" s="19" t="s">
        <v>1191</v>
      </c>
      <c r="E593" s="11" t="s">
        <v>1192</v>
      </c>
      <c r="F593" s="9">
        <v>10</v>
      </c>
      <c r="G593" s="9" t="s">
        <v>562</v>
      </c>
      <c r="H593" s="14">
        <v>0</v>
      </c>
      <c r="I593" s="49"/>
      <c r="J593" s="51" t="s">
        <v>271</v>
      </c>
      <c r="K593" s="130">
        <v>1</v>
      </c>
      <c r="L593" s="68">
        <v>4.0000000000000001E-3</v>
      </c>
      <c r="P593" s="1">
        <f t="shared" si="34"/>
        <v>0</v>
      </c>
      <c r="Q593" s="1">
        <v>0.6</v>
      </c>
      <c r="R593" s="30">
        <v>9.4119999999994097E-2</v>
      </c>
      <c r="S593" s="4">
        <f t="shared" si="35"/>
        <v>0.69411999999999408</v>
      </c>
    </row>
    <row r="594" spans="1:19" ht="15" x14ac:dyDescent="0.2">
      <c r="A594" s="7">
        <f t="shared" si="33"/>
        <v>586</v>
      </c>
      <c r="B594" s="29">
        <f>Grasses!B28</f>
        <v>0</v>
      </c>
      <c r="C594" s="29">
        <f>Grasses!C28</f>
        <v>0</v>
      </c>
      <c r="D594" s="19" t="s">
        <v>1408</v>
      </c>
      <c r="E594" s="11" t="s">
        <v>1384</v>
      </c>
      <c r="F594" s="9">
        <v>10</v>
      </c>
      <c r="G594" s="9" t="s">
        <v>531</v>
      </c>
      <c r="H594" s="14">
        <v>0</v>
      </c>
      <c r="I594" s="96" t="s">
        <v>1375</v>
      </c>
      <c r="J594" s="51" t="s">
        <v>271</v>
      </c>
      <c r="K594" s="130">
        <v>1</v>
      </c>
      <c r="L594" s="68">
        <v>4.0000000000000001E-3</v>
      </c>
      <c r="P594" s="1">
        <f t="shared" si="34"/>
        <v>0</v>
      </c>
      <c r="Q594" s="1">
        <v>0.6</v>
      </c>
      <c r="R594" s="30">
        <v>9.4109999999994101E-2</v>
      </c>
      <c r="S594" s="4">
        <f t="shared" si="35"/>
        <v>0.69410999999999412</v>
      </c>
    </row>
    <row r="595" spans="1:19" ht="15" x14ac:dyDescent="0.2">
      <c r="A595" s="7">
        <f t="shared" si="33"/>
        <v>587</v>
      </c>
      <c r="B595" s="29">
        <f>Grasses!B29</f>
        <v>0</v>
      </c>
      <c r="C595" s="29">
        <f>Grasses!C29</f>
        <v>0</v>
      </c>
      <c r="D595" s="11" t="s">
        <v>415</v>
      </c>
      <c r="E595" s="11" t="s">
        <v>416</v>
      </c>
      <c r="F595" s="9">
        <v>10</v>
      </c>
      <c r="G595" s="9" t="s">
        <v>531</v>
      </c>
      <c r="H595" s="14">
        <v>0</v>
      </c>
      <c r="I595" s="163" t="s">
        <v>1407</v>
      </c>
      <c r="J595" s="51" t="s">
        <v>271</v>
      </c>
      <c r="K595" s="130">
        <v>1</v>
      </c>
      <c r="L595" s="68">
        <v>4.0000000000000001E-3</v>
      </c>
      <c r="P595" s="1">
        <f t="shared" si="34"/>
        <v>0</v>
      </c>
      <c r="Q595" s="1">
        <v>0.6</v>
      </c>
      <c r="R595" s="30">
        <v>9.4099999999994105E-2</v>
      </c>
      <c r="S595" s="4">
        <f t="shared" si="35"/>
        <v>0.69409999999999406</v>
      </c>
    </row>
    <row r="596" spans="1:19" x14ac:dyDescent="0.2">
      <c r="A596" s="7">
        <f t="shared" si="33"/>
        <v>588</v>
      </c>
      <c r="B596" s="29">
        <f>Grasses!B30</f>
        <v>0</v>
      </c>
      <c r="C596" s="29">
        <f>Grasses!C30</f>
        <v>0</v>
      </c>
      <c r="D596" s="80" t="s">
        <v>417</v>
      </c>
      <c r="E596" s="80" t="s">
        <v>418</v>
      </c>
      <c r="F596" s="81">
        <v>10</v>
      </c>
      <c r="G596" s="81" t="s">
        <v>531</v>
      </c>
      <c r="H596" s="14">
        <v>0</v>
      </c>
      <c r="I596" s="80"/>
      <c r="J596" s="51" t="s">
        <v>271</v>
      </c>
      <c r="K596" s="130">
        <v>1</v>
      </c>
      <c r="L596" s="68">
        <v>4.0000000000000001E-3</v>
      </c>
      <c r="P596" s="1">
        <f t="shared" si="34"/>
        <v>0</v>
      </c>
      <c r="Q596" s="1">
        <v>0.6</v>
      </c>
      <c r="R596" s="30">
        <v>9.4089999999994095E-2</v>
      </c>
      <c r="S596" s="4">
        <f t="shared" si="35"/>
        <v>0.6940899999999941</v>
      </c>
    </row>
    <row r="597" spans="1:19" x14ac:dyDescent="0.2">
      <c r="A597" s="7">
        <f t="shared" si="33"/>
        <v>589</v>
      </c>
      <c r="B597" s="29">
        <f>Grasses!B31</f>
        <v>0</v>
      </c>
      <c r="C597" s="29">
        <f>Grasses!C31</f>
        <v>0</v>
      </c>
      <c r="D597" s="11" t="s">
        <v>419</v>
      </c>
      <c r="E597" s="11" t="s">
        <v>420</v>
      </c>
      <c r="F597" s="9">
        <v>10</v>
      </c>
      <c r="G597" s="9" t="s">
        <v>531</v>
      </c>
      <c r="H597" s="14">
        <v>0</v>
      </c>
      <c r="I597" s="49"/>
      <c r="J597" s="51" t="s">
        <v>271</v>
      </c>
      <c r="K597" s="130">
        <v>1</v>
      </c>
      <c r="L597" s="68">
        <v>4.0000000000000001E-3</v>
      </c>
      <c r="P597" s="1">
        <f t="shared" si="34"/>
        <v>0</v>
      </c>
      <c r="Q597" s="1">
        <v>0.6</v>
      </c>
      <c r="R597" s="30">
        <v>9.4079999999994099E-2</v>
      </c>
      <c r="S597" s="4">
        <f t="shared" si="35"/>
        <v>0.69407999999999404</v>
      </c>
    </row>
    <row r="598" spans="1:19" x14ac:dyDescent="0.2">
      <c r="A598" s="7">
        <f t="shared" si="33"/>
        <v>590</v>
      </c>
      <c r="B598" s="29">
        <f>Grasses!B32</f>
        <v>0</v>
      </c>
      <c r="C598" s="29">
        <f>Grasses!C32</f>
        <v>0</v>
      </c>
      <c r="D598" s="11" t="s">
        <v>1289</v>
      </c>
      <c r="E598" s="11" t="s">
        <v>1290</v>
      </c>
      <c r="F598" s="9">
        <v>10</v>
      </c>
      <c r="G598" s="9" t="s">
        <v>531</v>
      </c>
      <c r="H598" s="14">
        <v>0</v>
      </c>
      <c r="I598" s="49"/>
      <c r="J598" s="51" t="s">
        <v>271</v>
      </c>
      <c r="K598" s="130">
        <v>1</v>
      </c>
      <c r="L598" s="68">
        <v>4.0000000000000001E-3</v>
      </c>
      <c r="P598" s="1">
        <f t="shared" si="34"/>
        <v>0</v>
      </c>
      <c r="Q598" s="1">
        <v>0.6</v>
      </c>
      <c r="R598" s="30">
        <v>9.4069999999994103E-2</v>
      </c>
      <c r="S598" s="4">
        <f t="shared" si="35"/>
        <v>0.69406999999999408</v>
      </c>
    </row>
    <row r="599" spans="1:19" x14ac:dyDescent="0.2">
      <c r="A599" s="7">
        <f t="shared" si="33"/>
        <v>591</v>
      </c>
      <c r="B599" s="29">
        <f>Grasses!B33</f>
        <v>0</v>
      </c>
      <c r="C599" s="29">
        <f>Grasses!C33</f>
        <v>0</v>
      </c>
      <c r="D599" s="11" t="s">
        <v>421</v>
      </c>
      <c r="E599" s="11" t="s">
        <v>422</v>
      </c>
      <c r="F599" s="9">
        <v>10</v>
      </c>
      <c r="G599" s="9" t="s">
        <v>531</v>
      </c>
      <c r="H599" s="14">
        <v>0</v>
      </c>
      <c r="I599" s="49"/>
      <c r="J599" s="51" t="s">
        <v>271</v>
      </c>
      <c r="K599" s="130">
        <v>1</v>
      </c>
      <c r="L599" s="68">
        <v>4.0000000000000001E-3</v>
      </c>
      <c r="P599" s="1">
        <f t="shared" si="34"/>
        <v>0</v>
      </c>
      <c r="Q599" s="1">
        <v>0.6</v>
      </c>
      <c r="R599" s="30">
        <v>9.4059999999994107E-2</v>
      </c>
      <c r="S599" s="4">
        <f t="shared" si="35"/>
        <v>0.69405999999999413</v>
      </c>
    </row>
    <row r="600" spans="1:19" x14ac:dyDescent="0.2">
      <c r="A600" s="7">
        <f t="shared" si="33"/>
        <v>592</v>
      </c>
      <c r="B600" s="29">
        <f>Grasses!B34</f>
        <v>0</v>
      </c>
      <c r="C600" s="29">
        <f>Grasses!C34</f>
        <v>0</v>
      </c>
      <c r="D600" s="11" t="s">
        <v>1338</v>
      </c>
      <c r="E600" s="11" t="s">
        <v>1339</v>
      </c>
      <c r="F600" s="9">
        <v>10</v>
      </c>
      <c r="G600" s="9" t="s">
        <v>531</v>
      </c>
      <c r="H600" s="14">
        <v>0</v>
      </c>
      <c r="I600" s="49"/>
      <c r="J600" s="51" t="s">
        <v>271</v>
      </c>
      <c r="K600" s="130">
        <v>1</v>
      </c>
      <c r="L600" s="68">
        <v>4.0000000000000001E-3</v>
      </c>
      <c r="P600" s="1">
        <f t="shared" si="34"/>
        <v>0</v>
      </c>
      <c r="Q600" s="1">
        <v>0.6</v>
      </c>
      <c r="R600" s="30">
        <v>9.4049999999994097E-2</v>
      </c>
      <c r="S600" s="4">
        <f t="shared" si="35"/>
        <v>0.69404999999999406</v>
      </c>
    </row>
    <row r="601" spans="1:19" x14ac:dyDescent="0.2">
      <c r="A601" s="7">
        <f t="shared" si="33"/>
        <v>593</v>
      </c>
      <c r="B601" s="29">
        <f>Grasses!B35</f>
        <v>0</v>
      </c>
      <c r="C601" s="29">
        <f>Grasses!C35</f>
        <v>0</v>
      </c>
      <c r="D601" s="11" t="s">
        <v>1340</v>
      </c>
      <c r="E601" s="11" t="s">
        <v>1341</v>
      </c>
      <c r="F601" s="9">
        <v>10</v>
      </c>
      <c r="G601" s="9" t="s">
        <v>531</v>
      </c>
      <c r="H601" s="14">
        <v>0</v>
      </c>
      <c r="I601" s="49"/>
      <c r="J601" s="51" t="s">
        <v>271</v>
      </c>
      <c r="K601" s="130">
        <v>1</v>
      </c>
      <c r="L601" s="68">
        <v>4.0000000000000001E-3</v>
      </c>
      <c r="P601" s="1">
        <f t="shared" si="34"/>
        <v>0</v>
      </c>
      <c r="Q601" s="1">
        <v>0.6</v>
      </c>
      <c r="R601" s="30">
        <v>9.4039999999994003E-2</v>
      </c>
      <c r="S601" s="4">
        <f t="shared" si="35"/>
        <v>0.694039999999994</v>
      </c>
    </row>
    <row r="602" spans="1:19" x14ac:dyDescent="0.2">
      <c r="A602" s="7">
        <f t="shared" si="33"/>
        <v>594</v>
      </c>
      <c r="B602" s="29">
        <f>Grasses!B36</f>
        <v>0</v>
      </c>
      <c r="C602" s="29">
        <f>Grasses!C36</f>
        <v>0</v>
      </c>
      <c r="D602" s="11" t="s">
        <v>423</v>
      </c>
      <c r="E602" s="11" t="s">
        <v>424</v>
      </c>
      <c r="F602" s="9">
        <v>10</v>
      </c>
      <c r="G602" s="9" t="s">
        <v>531</v>
      </c>
      <c r="H602" s="14">
        <v>0</v>
      </c>
      <c r="I602" s="49"/>
      <c r="J602" s="51" t="s">
        <v>271</v>
      </c>
      <c r="K602" s="130">
        <v>1</v>
      </c>
      <c r="L602" s="68">
        <v>4.0000000000000001E-3</v>
      </c>
      <c r="P602" s="1">
        <f t="shared" si="34"/>
        <v>0</v>
      </c>
      <c r="Q602" s="1">
        <v>0.6</v>
      </c>
      <c r="R602" s="30">
        <v>9.4029999999993993E-2</v>
      </c>
      <c r="S602" s="4">
        <f t="shared" si="35"/>
        <v>0.69402999999999393</v>
      </c>
    </row>
    <row r="603" spans="1:19" x14ac:dyDescent="0.2">
      <c r="A603" s="7">
        <f t="shared" si="33"/>
        <v>595</v>
      </c>
      <c r="B603" s="29">
        <f>Grasses!B37</f>
        <v>0</v>
      </c>
      <c r="C603" s="29">
        <f>Grasses!C37</f>
        <v>0</v>
      </c>
      <c r="D603" s="11" t="s">
        <v>425</v>
      </c>
      <c r="E603" s="11" t="s">
        <v>426</v>
      </c>
      <c r="F603" s="9">
        <v>10</v>
      </c>
      <c r="G603" s="9" t="s">
        <v>562</v>
      </c>
      <c r="H603" s="14">
        <v>0</v>
      </c>
      <c r="I603" s="49"/>
      <c r="J603" s="51" t="s">
        <v>271</v>
      </c>
      <c r="K603" s="130">
        <v>1</v>
      </c>
      <c r="L603" s="68">
        <v>4.0000000000000001E-3</v>
      </c>
      <c r="P603" s="1">
        <f t="shared" si="34"/>
        <v>0</v>
      </c>
      <c r="Q603" s="1">
        <v>0.6</v>
      </c>
      <c r="R603" s="30">
        <v>9.4019999999993997E-2</v>
      </c>
      <c r="S603" s="4">
        <f t="shared" si="35"/>
        <v>0.69401999999999398</v>
      </c>
    </row>
    <row r="604" spans="1:19" x14ac:dyDescent="0.2">
      <c r="A604" s="7">
        <f t="shared" si="33"/>
        <v>596</v>
      </c>
      <c r="B604" s="29">
        <f>Grasses!B38</f>
        <v>0</v>
      </c>
      <c r="C604" s="29">
        <f>Grasses!C38</f>
        <v>0</v>
      </c>
      <c r="D604" s="11" t="s">
        <v>930</v>
      </c>
      <c r="E604" s="11" t="s">
        <v>427</v>
      </c>
      <c r="F604" s="9">
        <v>10</v>
      </c>
      <c r="G604" s="9" t="s">
        <v>562</v>
      </c>
      <c r="H604" s="14">
        <v>0</v>
      </c>
      <c r="I604" s="49"/>
      <c r="J604" s="51" t="s">
        <v>271</v>
      </c>
      <c r="K604" s="130">
        <v>1</v>
      </c>
      <c r="L604" s="68">
        <v>4.0000000000000001E-3</v>
      </c>
      <c r="P604" s="1">
        <f t="shared" si="34"/>
        <v>0</v>
      </c>
      <c r="Q604" s="1">
        <v>0.6</v>
      </c>
      <c r="R604" s="30">
        <v>9.4009999999994001E-2</v>
      </c>
      <c r="S604" s="4">
        <f t="shared" si="35"/>
        <v>0.69400999999999402</v>
      </c>
    </row>
    <row r="605" spans="1:19" x14ac:dyDescent="0.2">
      <c r="A605" s="7">
        <f t="shared" si="33"/>
        <v>597</v>
      </c>
      <c r="B605" s="29">
        <f>Grasses!B39</f>
        <v>0</v>
      </c>
      <c r="C605" s="29">
        <f>Grasses!C39</f>
        <v>0</v>
      </c>
      <c r="D605" s="11" t="s">
        <v>428</v>
      </c>
      <c r="E605" s="11" t="s">
        <v>429</v>
      </c>
      <c r="F605" s="9">
        <v>10</v>
      </c>
      <c r="G605" s="9" t="s">
        <v>531</v>
      </c>
      <c r="H605" s="14">
        <v>0</v>
      </c>
      <c r="I605" s="49"/>
      <c r="J605" s="51" t="s">
        <v>271</v>
      </c>
      <c r="K605" s="130">
        <v>1</v>
      </c>
      <c r="L605" s="68">
        <v>4.0000000000000001E-3</v>
      </c>
      <c r="P605" s="1">
        <f t="shared" si="34"/>
        <v>0</v>
      </c>
      <c r="Q605" s="1">
        <v>0.6</v>
      </c>
      <c r="R605" s="30">
        <v>9.3999999999994005E-2</v>
      </c>
      <c r="S605" s="4">
        <f t="shared" si="35"/>
        <v>0.69399999999999396</v>
      </c>
    </row>
    <row r="606" spans="1:19" x14ac:dyDescent="0.2">
      <c r="A606" s="7">
        <f t="shared" si="33"/>
        <v>598</v>
      </c>
      <c r="B606" s="29">
        <f>Grasses!B40</f>
        <v>0</v>
      </c>
      <c r="C606" s="29">
        <f>Grasses!C40</f>
        <v>0</v>
      </c>
      <c r="D606" s="19" t="s">
        <v>430</v>
      </c>
      <c r="E606" s="11" t="s">
        <v>132</v>
      </c>
      <c r="F606" s="9">
        <v>25</v>
      </c>
      <c r="G606" s="9" t="s">
        <v>531</v>
      </c>
      <c r="H606" s="14">
        <v>0</v>
      </c>
      <c r="I606" s="49"/>
      <c r="J606" s="51" t="s">
        <v>271</v>
      </c>
      <c r="K606" s="130">
        <v>1</v>
      </c>
      <c r="L606" s="68">
        <v>4.0000000000000001E-3</v>
      </c>
      <c r="P606" s="1">
        <f t="shared" si="34"/>
        <v>0</v>
      </c>
      <c r="Q606" s="1">
        <v>0.6</v>
      </c>
      <c r="R606" s="30">
        <v>9.3989999999993995E-2</v>
      </c>
      <c r="S606" s="4">
        <f t="shared" si="35"/>
        <v>0.693989999999994</v>
      </c>
    </row>
    <row r="607" spans="1:19" x14ac:dyDescent="0.2">
      <c r="A607" s="7">
        <f t="shared" si="33"/>
        <v>599</v>
      </c>
      <c r="B607" s="29">
        <f>Grasses!B41</f>
        <v>0</v>
      </c>
      <c r="C607" s="29">
        <f>Grasses!C41</f>
        <v>0</v>
      </c>
      <c r="D607" s="11" t="s">
        <v>1397</v>
      </c>
      <c r="E607" s="11" t="s">
        <v>1398</v>
      </c>
      <c r="F607" s="9">
        <v>10</v>
      </c>
      <c r="G607" s="9" t="s">
        <v>563</v>
      </c>
      <c r="H607" s="14">
        <v>0</v>
      </c>
      <c r="I607" s="49"/>
      <c r="J607" s="51" t="s">
        <v>271</v>
      </c>
      <c r="K607" s="130">
        <v>0.5</v>
      </c>
      <c r="L607" s="68">
        <v>2E-3</v>
      </c>
      <c r="P607" s="1">
        <f t="shared" si="34"/>
        <v>0</v>
      </c>
      <c r="Q607" s="1">
        <v>0.6</v>
      </c>
      <c r="R607" s="30">
        <v>9.3979999999993999E-2</v>
      </c>
      <c r="S607" s="4">
        <f t="shared" si="35"/>
        <v>0.69397999999999394</v>
      </c>
    </row>
    <row r="608" spans="1:19" x14ac:dyDescent="0.2">
      <c r="A608" s="7">
        <f t="shared" si="33"/>
        <v>600</v>
      </c>
      <c r="B608" s="29">
        <f>Grasses!B42</f>
        <v>0</v>
      </c>
      <c r="C608" s="29">
        <f>Grasses!C42</f>
        <v>0</v>
      </c>
      <c r="D608" s="11" t="s">
        <v>431</v>
      </c>
      <c r="E608" s="11" t="s">
        <v>432</v>
      </c>
      <c r="F608" s="9">
        <v>10</v>
      </c>
      <c r="G608" s="9" t="s">
        <v>563</v>
      </c>
      <c r="H608" s="14">
        <v>0</v>
      </c>
      <c r="I608" s="49"/>
      <c r="J608" s="51" t="s">
        <v>271</v>
      </c>
      <c r="K608" s="130">
        <v>0.5</v>
      </c>
      <c r="L608" s="68">
        <v>2E-3</v>
      </c>
      <c r="P608" s="1">
        <f t="shared" si="34"/>
        <v>0</v>
      </c>
      <c r="Q608" s="1">
        <v>0.6</v>
      </c>
      <c r="R608" s="30">
        <v>9.3969999999994003E-2</v>
      </c>
      <c r="S608" s="4">
        <f t="shared" si="35"/>
        <v>0.69396999999999398</v>
      </c>
    </row>
    <row r="609" spans="1:19" x14ac:dyDescent="0.2">
      <c r="A609" s="7">
        <f t="shared" si="33"/>
        <v>601</v>
      </c>
      <c r="B609" s="29">
        <f>Grasses!B43</f>
        <v>0</v>
      </c>
      <c r="C609" s="29">
        <f>Grasses!C43</f>
        <v>0</v>
      </c>
      <c r="D609" s="11" t="s">
        <v>1406</v>
      </c>
      <c r="E609" s="11" t="s">
        <v>1399</v>
      </c>
      <c r="F609" s="9">
        <v>10</v>
      </c>
      <c r="G609" s="9" t="s">
        <v>563</v>
      </c>
      <c r="H609" s="14">
        <v>0</v>
      </c>
      <c r="I609" s="49"/>
      <c r="J609" s="51" t="s">
        <v>271</v>
      </c>
      <c r="K609" s="130">
        <v>0.5</v>
      </c>
      <c r="L609" s="68">
        <v>2E-3</v>
      </c>
      <c r="P609" s="1">
        <f t="shared" si="34"/>
        <v>0</v>
      </c>
      <c r="Q609" s="1">
        <v>0.6</v>
      </c>
      <c r="R609" s="30">
        <v>9.3959999999994007E-2</v>
      </c>
      <c r="S609" s="4">
        <f t="shared" si="35"/>
        <v>0.69395999999999403</v>
      </c>
    </row>
    <row r="610" spans="1:19" x14ac:dyDescent="0.2">
      <c r="A610" s="7">
        <f t="shared" si="33"/>
        <v>602</v>
      </c>
      <c r="B610" s="29">
        <f>Grasses!B44</f>
        <v>0</v>
      </c>
      <c r="C610" s="29">
        <f>Grasses!C44</f>
        <v>0</v>
      </c>
      <c r="D610" s="11" t="s">
        <v>133</v>
      </c>
      <c r="E610" s="11" t="s">
        <v>433</v>
      </c>
      <c r="F610" s="9">
        <v>10</v>
      </c>
      <c r="G610" s="9" t="s">
        <v>563</v>
      </c>
      <c r="H610" s="14">
        <v>0</v>
      </c>
      <c r="I610" s="49"/>
      <c r="J610" s="51" t="s">
        <v>271</v>
      </c>
      <c r="K610" s="130">
        <v>0.5</v>
      </c>
      <c r="L610" s="68">
        <v>2E-3</v>
      </c>
      <c r="P610" s="1">
        <f t="shared" si="34"/>
        <v>0</v>
      </c>
      <c r="Q610" s="1">
        <v>0.6</v>
      </c>
      <c r="R610" s="30">
        <v>9.3949999999993997E-2</v>
      </c>
      <c r="S610" s="4">
        <f t="shared" si="35"/>
        <v>0.69394999999999396</v>
      </c>
    </row>
    <row r="611" spans="1:19" x14ac:dyDescent="0.2">
      <c r="A611" s="7">
        <f t="shared" si="33"/>
        <v>603</v>
      </c>
      <c r="B611" s="29">
        <f>Grasses!B45</f>
        <v>0</v>
      </c>
      <c r="C611" s="29">
        <f>Grasses!C45</f>
        <v>0</v>
      </c>
      <c r="D611" s="11" t="s">
        <v>1291</v>
      </c>
      <c r="E611" s="11" t="s">
        <v>434</v>
      </c>
      <c r="F611" s="9">
        <v>10</v>
      </c>
      <c r="G611" s="9" t="s">
        <v>562</v>
      </c>
      <c r="H611" s="14">
        <v>0</v>
      </c>
      <c r="I611" s="49"/>
      <c r="J611" s="51" t="s">
        <v>271</v>
      </c>
      <c r="K611" s="130">
        <v>1</v>
      </c>
      <c r="L611" s="68">
        <v>4.0000000000000001E-3</v>
      </c>
      <c r="P611" s="1">
        <f t="shared" si="34"/>
        <v>0</v>
      </c>
      <c r="Q611" s="1">
        <v>0.6</v>
      </c>
      <c r="R611" s="30">
        <v>9.3939999999993903E-2</v>
      </c>
      <c r="S611" s="4">
        <f t="shared" si="35"/>
        <v>0.6939399999999939</v>
      </c>
    </row>
    <row r="612" spans="1:19" x14ac:dyDescent="0.2">
      <c r="A612" s="7">
        <f t="shared" si="33"/>
        <v>604</v>
      </c>
      <c r="B612" s="29">
        <f>Grasses!B46</f>
        <v>0</v>
      </c>
      <c r="C612" s="29">
        <f>Grasses!C46</f>
        <v>0</v>
      </c>
      <c r="D612" s="11" t="s">
        <v>435</v>
      </c>
      <c r="E612" s="11" t="s">
        <v>436</v>
      </c>
      <c r="F612" s="9">
        <v>10</v>
      </c>
      <c r="G612" s="9" t="s">
        <v>531</v>
      </c>
      <c r="H612" s="14">
        <v>0</v>
      </c>
      <c r="I612" s="49"/>
      <c r="J612" s="51" t="s">
        <v>271</v>
      </c>
      <c r="K612" s="130">
        <v>1</v>
      </c>
      <c r="L612" s="68">
        <v>4.0000000000000001E-3</v>
      </c>
      <c r="P612" s="1">
        <f t="shared" si="34"/>
        <v>0</v>
      </c>
      <c r="Q612" s="1">
        <v>0.6</v>
      </c>
      <c r="R612" s="30">
        <v>9.3929999999993893E-2</v>
      </c>
      <c r="S612" s="4">
        <f t="shared" si="35"/>
        <v>0.69392999999999383</v>
      </c>
    </row>
    <row r="613" spans="1:19" ht="15" x14ac:dyDescent="0.2">
      <c r="A613" s="7">
        <f t="shared" si="33"/>
        <v>605</v>
      </c>
      <c r="B613" s="29">
        <f>Grasses!B47</f>
        <v>0</v>
      </c>
      <c r="C613" s="29">
        <f>Grasses!C47</f>
        <v>0</v>
      </c>
      <c r="D613" s="11" t="s">
        <v>480</v>
      </c>
      <c r="E613" s="11" t="s">
        <v>982</v>
      </c>
      <c r="F613" s="9">
        <v>25</v>
      </c>
      <c r="G613" s="9" t="s">
        <v>531</v>
      </c>
      <c r="H613" s="14">
        <v>0</v>
      </c>
      <c r="I613" s="96" t="s">
        <v>974</v>
      </c>
      <c r="J613" s="51" t="s">
        <v>271</v>
      </c>
      <c r="K613" s="130">
        <v>1</v>
      </c>
      <c r="L613" s="68">
        <v>4.0000000000000001E-3</v>
      </c>
      <c r="P613" s="1">
        <f t="shared" si="34"/>
        <v>0</v>
      </c>
      <c r="Q613" s="1">
        <v>0.6</v>
      </c>
      <c r="R613" s="30">
        <v>9.3919999999993897E-2</v>
      </c>
      <c r="S613" s="4">
        <f t="shared" si="35"/>
        <v>0.69391999999999388</v>
      </c>
    </row>
    <row r="614" spans="1:19" ht="20.25" customHeight="1" x14ac:dyDescent="0.2">
      <c r="A614" s="7"/>
      <c r="B614" s="223" t="s">
        <v>437</v>
      </c>
      <c r="C614" s="224"/>
      <c r="D614" s="224"/>
      <c r="E614" s="224"/>
      <c r="F614" s="224"/>
      <c r="G614" s="224"/>
      <c r="H614" s="224"/>
      <c r="I614" s="224"/>
      <c r="J614" s="224"/>
      <c r="K614" s="166"/>
      <c r="L614" s="137"/>
      <c r="S614" s="4"/>
    </row>
    <row r="615" spans="1:19" x14ac:dyDescent="0.2">
      <c r="A615" s="7">
        <f>RANK(S615,S$5:S$631,0)</f>
        <v>606</v>
      </c>
      <c r="B615" s="29">
        <f>Vines!B4</f>
        <v>0</v>
      </c>
      <c r="C615" s="29">
        <f>Vines!C4</f>
        <v>0</v>
      </c>
      <c r="D615" s="11" t="s">
        <v>438</v>
      </c>
      <c r="E615" s="11" t="s">
        <v>439</v>
      </c>
      <c r="F615" s="9">
        <v>32</v>
      </c>
      <c r="G615" s="9" t="s">
        <v>531</v>
      </c>
      <c r="H615" s="14">
        <v>0</v>
      </c>
      <c r="I615" s="11" t="s">
        <v>440</v>
      </c>
      <c r="J615" s="9" t="s">
        <v>271</v>
      </c>
      <c r="K615" s="147">
        <v>1</v>
      </c>
      <c r="L615" s="142">
        <v>4.0000000000000001E-3</v>
      </c>
      <c r="P615" s="1">
        <f>IF(C615=0,0,1)</f>
        <v>0</v>
      </c>
      <c r="Q615" s="1">
        <v>0.5</v>
      </c>
      <c r="R615" s="30">
        <v>9.3879999999993899E-2</v>
      </c>
      <c r="S615" s="4">
        <f t="shared" si="35"/>
        <v>0.59387999999999386</v>
      </c>
    </row>
    <row r="616" spans="1:19" x14ac:dyDescent="0.2">
      <c r="A616" s="7">
        <f t="shared" ref="A616:A631" si="36">RANK(S616,S$5:S$631,0)</f>
        <v>607</v>
      </c>
      <c r="B616" s="29">
        <f>Vines!B5</f>
        <v>0</v>
      </c>
      <c r="C616" s="29">
        <f>Vines!C5</f>
        <v>0</v>
      </c>
      <c r="D616" s="11" t="s">
        <v>441</v>
      </c>
      <c r="E616" s="11" t="s">
        <v>442</v>
      </c>
      <c r="F616" s="9">
        <v>32</v>
      </c>
      <c r="G616" s="9" t="s">
        <v>531</v>
      </c>
      <c r="H616" s="14">
        <v>0</v>
      </c>
      <c r="I616" s="11" t="s">
        <v>440</v>
      </c>
      <c r="J616" s="9" t="s">
        <v>271</v>
      </c>
      <c r="K616" s="147">
        <v>1</v>
      </c>
      <c r="L616" s="142">
        <v>4.0000000000000001E-3</v>
      </c>
      <c r="P616" s="1">
        <f>IF(C616=0,0,1)</f>
        <v>0</v>
      </c>
      <c r="Q616" s="1">
        <v>0.5</v>
      </c>
      <c r="R616" s="30">
        <v>9.3869999999993903E-2</v>
      </c>
      <c r="S616" s="4">
        <f t="shared" si="35"/>
        <v>0.5938699999999939</v>
      </c>
    </row>
    <row r="617" spans="1:19" x14ac:dyDescent="0.2">
      <c r="A617" s="7">
        <f t="shared" si="36"/>
        <v>608</v>
      </c>
      <c r="B617" s="29">
        <f>Vines!B6</f>
        <v>0</v>
      </c>
      <c r="C617" s="29">
        <f>Vines!C6</f>
        <v>0</v>
      </c>
      <c r="D617" s="11" t="s">
        <v>443</v>
      </c>
      <c r="E617" s="11" t="s">
        <v>444</v>
      </c>
      <c r="F617" s="9">
        <v>18</v>
      </c>
      <c r="G617" s="9" t="s">
        <v>562</v>
      </c>
      <c r="H617" s="14">
        <v>0</v>
      </c>
      <c r="I617" s="11" t="s">
        <v>440</v>
      </c>
      <c r="J617" s="9" t="s">
        <v>271</v>
      </c>
      <c r="K617" s="147">
        <v>1</v>
      </c>
      <c r="L617" s="142">
        <v>4.0000000000000001E-3</v>
      </c>
      <c r="P617" s="1">
        <f>IF(C617=0,0,1)</f>
        <v>0</v>
      </c>
      <c r="Q617" s="1">
        <v>0.5</v>
      </c>
      <c r="R617" s="30">
        <v>9.3859999999993907E-2</v>
      </c>
      <c r="S617" s="4">
        <f t="shared" si="35"/>
        <v>0.59385999999999395</v>
      </c>
    </row>
    <row r="618" spans="1:19" x14ac:dyDescent="0.2">
      <c r="A618" s="7">
        <f t="shared" si="36"/>
        <v>609</v>
      </c>
      <c r="B618" s="29">
        <f>Vines!B7</f>
        <v>0</v>
      </c>
      <c r="C618" s="29">
        <f>Vines!C7</f>
        <v>0</v>
      </c>
      <c r="D618" s="11" t="s">
        <v>85</v>
      </c>
      <c r="E618" s="11" t="s">
        <v>86</v>
      </c>
      <c r="F618" s="9">
        <v>10</v>
      </c>
      <c r="G618" s="9" t="s">
        <v>531</v>
      </c>
      <c r="H618" s="14">
        <v>0</v>
      </c>
      <c r="I618" s="11"/>
      <c r="J618" s="9" t="s">
        <v>271</v>
      </c>
      <c r="K618" s="147">
        <v>1</v>
      </c>
      <c r="L618" s="142">
        <v>4.0000000000000001E-3</v>
      </c>
      <c r="P618" s="1">
        <f t="shared" ref="P618:P631" si="37">IF(C618=0,0,1)</f>
        <v>0</v>
      </c>
      <c r="Q618" s="1">
        <v>0.5</v>
      </c>
      <c r="R618" s="30">
        <v>9.3849999999993897E-2</v>
      </c>
      <c r="S618" s="4">
        <f t="shared" si="35"/>
        <v>0.59384999999999388</v>
      </c>
    </row>
    <row r="619" spans="1:19" x14ac:dyDescent="0.2">
      <c r="A619" s="7">
        <f t="shared" si="36"/>
        <v>610</v>
      </c>
      <c r="B619" s="29">
        <f>Vines!B8</f>
        <v>0</v>
      </c>
      <c r="C619" s="29">
        <f>Vines!C8</f>
        <v>0</v>
      </c>
      <c r="D619" s="11" t="s">
        <v>445</v>
      </c>
      <c r="E619" s="11" t="s">
        <v>479</v>
      </c>
      <c r="F619" s="9">
        <v>10</v>
      </c>
      <c r="G619" s="9" t="s">
        <v>531</v>
      </c>
      <c r="H619" s="14">
        <v>0</v>
      </c>
      <c r="I619" s="11"/>
      <c r="J619" s="9" t="s">
        <v>271</v>
      </c>
      <c r="K619" s="147">
        <v>1</v>
      </c>
      <c r="L619" s="142">
        <v>4.0000000000000001E-3</v>
      </c>
      <c r="P619" s="1">
        <f t="shared" si="37"/>
        <v>0</v>
      </c>
      <c r="Q619" s="1">
        <v>0.5</v>
      </c>
      <c r="R619" s="30">
        <v>9.3839999999993803E-2</v>
      </c>
      <c r="S619" s="4">
        <f t="shared" si="35"/>
        <v>0.59383999999999382</v>
      </c>
    </row>
    <row r="620" spans="1:19" x14ac:dyDescent="0.2">
      <c r="A620" s="7">
        <f t="shared" si="36"/>
        <v>611</v>
      </c>
      <c r="B620" s="29">
        <f>Vines!B9</f>
        <v>0</v>
      </c>
      <c r="C620" s="29">
        <f>Vines!C9</f>
        <v>0</v>
      </c>
      <c r="D620" s="11" t="s">
        <v>87</v>
      </c>
      <c r="E620" s="11" t="s">
        <v>88</v>
      </c>
      <c r="F620" s="9">
        <v>10</v>
      </c>
      <c r="G620" s="9" t="s">
        <v>531</v>
      </c>
      <c r="H620" s="14">
        <v>0</v>
      </c>
      <c r="I620" s="11" t="s">
        <v>446</v>
      </c>
      <c r="J620" s="9" t="s">
        <v>271</v>
      </c>
      <c r="K620" s="147">
        <v>1</v>
      </c>
      <c r="L620" s="142">
        <v>4.0000000000000001E-3</v>
      </c>
      <c r="P620" s="1">
        <f t="shared" si="37"/>
        <v>0</v>
      </c>
      <c r="Q620" s="1">
        <v>0.5</v>
      </c>
      <c r="R620" s="30">
        <v>9.3829999999993793E-2</v>
      </c>
      <c r="S620" s="4">
        <f t="shared" si="35"/>
        <v>0.59382999999999375</v>
      </c>
    </row>
    <row r="621" spans="1:19" x14ac:dyDescent="0.2">
      <c r="A621" s="7">
        <f t="shared" si="36"/>
        <v>612</v>
      </c>
      <c r="B621" s="29">
        <f>Vines!B10</f>
        <v>0</v>
      </c>
      <c r="C621" s="29">
        <f>Vines!C10</f>
        <v>0</v>
      </c>
      <c r="D621" s="11" t="s">
        <v>756</v>
      </c>
      <c r="E621" s="11" t="s">
        <v>757</v>
      </c>
      <c r="F621" s="9">
        <v>10</v>
      </c>
      <c r="G621" s="9" t="s">
        <v>531</v>
      </c>
      <c r="H621" s="14">
        <v>0</v>
      </c>
      <c r="I621" s="11"/>
      <c r="J621" s="9" t="s">
        <v>271</v>
      </c>
      <c r="K621" s="147">
        <v>1</v>
      </c>
      <c r="L621" s="142">
        <v>4.0000000000000001E-3</v>
      </c>
      <c r="P621" s="1">
        <f t="shared" si="37"/>
        <v>0</v>
      </c>
      <c r="Q621" s="1">
        <v>0.5</v>
      </c>
      <c r="R621" s="30">
        <v>9.3819999999993797E-2</v>
      </c>
      <c r="S621" s="4">
        <f t="shared" si="35"/>
        <v>0.5938199999999938</v>
      </c>
    </row>
    <row r="622" spans="1:19" x14ac:dyDescent="0.2">
      <c r="A622" s="7">
        <f t="shared" si="36"/>
        <v>613</v>
      </c>
      <c r="B622" s="29">
        <f>Vines!B11</f>
        <v>0</v>
      </c>
      <c r="C622" s="29">
        <f>Vines!C11</f>
        <v>0</v>
      </c>
      <c r="D622" s="11" t="s">
        <v>447</v>
      </c>
      <c r="E622" s="11" t="s">
        <v>448</v>
      </c>
      <c r="F622" s="9">
        <v>18</v>
      </c>
      <c r="G622" s="9" t="s">
        <v>562</v>
      </c>
      <c r="H622" s="14">
        <v>0</v>
      </c>
      <c r="I622" s="11"/>
      <c r="J622" s="9" t="s">
        <v>271</v>
      </c>
      <c r="K622" s="147">
        <v>1</v>
      </c>
      <c r="L622" s="142">
        <v>4.0000000000000001E-3</v>
      </c>
      <c r="P622" s="1">
        <f t="shared" si="37"/>
        <v>0</v>
      </c>
      <c r="Q622" s="1">
        <v>0.5</v>
      </c>
      <c r="R622" s="30">
        <v>9.3809999999993801E-2</v>
      </c>
      <c r="S622" s="4">
        <f t="shared" si="35"/>
        <v>0.59380999999999384</v>
      </c>
    </row>
    <row r="623" spans="1:19" x14ac:dyDescent="0.2">
      <c r="A623" s="7">
        <f t="shared" si="36"/>
        <v>614</v>
      </c>
      <c r="B623" s="29">
        <f>Vines!B12</f>
        <v>0</v>
      </c>
      <c r="C623" s="29">
        <f>Vines!C12</f>
        <v>0</v>
      </c>
      <c r="D623" s="11" t="s">
        <v>1318</v>
      </c>
      <c r="E623" s="11" t="s">
        <v>1193</v>
      </c>
      <c r="F623" s="9">
        <v>18</v>
      </c>
      <c r="G623" s="9" t="s">
        <v>531</v>
      </c>
      <c r="H623" s="14">
        <v>0</v>
      </c>
      <c r="I623" s="11"/>
      <c r="J623" s="9" t="s">
        <v>271</v>
      </c>
      <c r="K623" s="147">
        <v>1</v>
      </c>
      <c r="L623" s="142">
        <v>4.0000000000000001E-3</v>
      </c>
      <c r="P623" s="1">
        <f t="shared" si="37"/>
        <v>0</v>
      </c>
      <c r="Q623" s="1">
        <v>0.5</v>
      </c>
      <c r="R623" s="30">
        <v>9.3799999999993805E-2</v>
      </c>
      <c r="S623" s="4">
        <f t="shared" si="35"/>
        <v>0.59379999999999378</v>
      </c>
    </row>
    <row r="624" spans="1:19" x14ac:dyDescent="0.2">
      <c r="A624" s="7">
        <f t="shared" si="36"/>
        <v>615</v>
      </c>
      <c r="B624" s="29">
        <f>Vines!B13</f>
        <v>0</v>
      </c>
      <c r="C624" s="29">
        <f>Vines!C13</f>
        <v>0</v>
      </c>
      <c r="D624" s="11" t="s">
        <v>449</v>
      </c>
      <c r="E624" s="11" t="s">
        <v>450</v>
      </c>
      <c r="F624" s="9">
        <v>18</v>
      </c>
      <c r="G624" s="9" t="s">
        <v>562</v>
      </c>
      <c r="H624" s="14">
        <v>0</v>
      </c>
      <c r="I624" s="11"/>
      <c r="J624" s="9" t="s">
        <v>271</v>
      </c>
      <c r="K624" s="147">
        <v>1</v>
      </c>
      <c r="L624" s="142">
        <v>4.0000000000000001E-3</v>
      </c>
      <c r="P624" s="1">
        <f t="shared" si="37"/>
        <v>0</v>
      </c>
      <c r="Q624" s="1">
        <v>0.5</v>
      </c>
      <c r="R624" s="30">
        <v>9.3789999999993795E-2</v>
      </c>
      <c r="S624" s="4">
        <f t="shared" si="35"/>
        <v>0.59378999999999382</v>
      </c>
    </row>
    <row r="625" spans="1:19" ht="15" x14ac:dyDescent="0.2">
      <c r="A625" s="7">
        <f t="shared" si="36"/>
        <v>616</v>
      </c>
      <c r="B625" s="29">
        <f>Vines!B14</f>
        <v>0</v>
      </c>
      <c r="C625" s="29">
        <f>Vines!C14</f>
        <v>0</v>
      </c>
      <c r="D625" s="11" t="s">
        <v>451</v>
      </c>
      <c r="E625" s="11" t="s">
        <v>975</v>
      </c>
      <c r="F625" s="9">
        <v>18</v>
      </c>
      <c r="G625" s="9" t="s">
        <v>562</v>
      </c>
      <c r="H625" s="14">
        <v>0</v>
      </c>
      <c r="I625" s="97" t="s">
        <v>974</v>
      </c>
      <c r="J625" s="9" t="s">
        <v>271</v>
      </c>
      <c r="K625" s="147">
        <v>1</v>
      </c>
      <c r="L625" s="142">
        <v>4.0000000000000001E-3</v>
      </c>
      <c r="P625" s="1">
        <f t="shared" si="37"/>
        <v>0</v>
      </c>
      <c r="Q625" s="1">
        <v>0.5</v>
      </c>
      <c r="R625" s="30">
        <v>9.3779999999993799E-2</v>
      </c>
      <c r="S625" s="4">
        <f t="shared" si="35"/>
        <v>0.59377999999999376</v>
      </c>
    </row>
    <row r="626" spans="1:19" ht="15" x14ac:dyDescent="0.2">
      <c r="A626" s="7">
        <f t="shared" si="36"/>
        <v>617</v>
      </c>
      <c r="B626" s="29">
        <f>Vines!B15</f>
        <v>0</v>
      </c>
      <c r="C626" s="29">
        <f>Vines!C15</f>
        <v>0</v>
      </c>
      <c r="D626" s="11" t="s">
        <v>1335</v>
      </c>
      <c r="E626" s="11" t="s">
        <v>450</v>
      </c>
      <c r="F626" s="9">
        <v>18</v>
      </c>
      <c r="G626" s="9" t="s">
        <v>562</v>
      </c>
      <c r="H626" s="14">
        <v>0</v>
      </c>
      <c r="I626" s="97"/>
      <c r="J626" s="9" t="s">
        <v>271</v>
      </c>
      <c r="K626" s="147">
        <v>1</v>
      </c>
      <c r="L626" s="142">
        <v>4.0000000000000001E-3</v>
      </c>
      <c r="P626" s="1">
        <f t="shared" si="37"/>
        <v>0</v>
      </c>
      <c r="Q626" s="1">
        <v>0.5</v>
      </c>
      <c r="R626" s="30">
        <v>9.3769999999993803E-2</v>
      </c>
      <c r="S626" s="4">
        <f t="shared" si="35"/>
        <v>0.5937699999999938</v>
      </c>
    </row>
    <row r="627" spans="1:19" x14ac:dyDescent="0.2">
      <c r="A627" s="7">
        <f t="shared" si="36"/>
        <v>618</v>
      </c>
      <c r="B627" s="29">
        <f>Vines!B16</f>
        <v>0</v>
      </c>
      <c r="C627" s="29">
        <f>Vines!C16</f>
        <v>0</v>
      </c>
      <c r="D627" s="11" t="s">
        <v>1336</v>
      </c>
      <c r="E627" s="11" t="s">
        <v>452</v>
      </c>
      <c r="F627" s="9">
        <v>18</v>
      </c>
      <c r="G627" s="9" t="s">
        <v>531</v>
      </c>
      <c r="H627" s="14">
        <v>0</v>
      </c>
      <c r="I627" s="11"/>
      <c r="J627" s="9" t="s">
        <v>271</v>
      </c>
      <c r="K627" s="147">
        <v>1</v>
      </c>
      <c r="L627" s="142">
        <v>4.0000000000000001E-3</v>
      </c>
      <c r="P627" s="1">
        <f t="shared" si="37"/>
        <v>0</v>
      </c>
      <c r="Q627" s="1">
        <v>0.5</v>
      </c>
      <c r="R627" s="30">
        <v>9.3759999999993807E-2</v>
      </c>
      <c r="S627" s="4">
        <f t="shared" si="35"/>
        <v>0.59375999999999385</v>
      </c>
    </row>
    <row r="628" spans="1:19" x14ac:dyDescent="0.2">
      <c r="A628" s="7">
        <f t="shared" si="36"/>
        <v>619</v>
      </c>
      <c r="B628" s="29">
        <f>Vines!B17</f>
        <v>0</v>
      </c>
      <c r="C628" s="29">
        <f>Vines!C17</f>
        <v>0</v>
      </c>
      <c r="D628" s="11" t="s">
        <v>1337</v>
      </c>
      <c r="E628" s="11" t="s">
        <v>453</v>
      </c>
      <c r="F628" s="9">
        <v>18</v>
      </c>
      <c r="G628" s="9" t="s">
        <v>562</v>
      </c>
      <c r="H628" s="14">
        <v>0</v>
      </c>
      <c r="I628" s="11"/>
      <c r="J628" s="9" t="s">
        <v>271</v>
      </c>
      <c r="K628" s="147">
        <v>1</v>
      </c>
      <c r="L628" s="142">
        <v>4.0000000000000001E-3</v>
      </c>
      <c r="P628" s="1">
        <f t="shared" si="37"/>
        <v>0</v>
      </c>
      <c r="Q628" s="1">
        <v>0.5</v>
      </c>
      <c r="R628" s="30">
        <v>9.3749999999993797E-2</v>
      </c>
      <c r="S628" s="4">
        <f t="shared" si="35"/>
        <v>0.59374999999999378</v>
      </c>
    </row>
    <row r="629" spans="1:19" x14ac:dyDescent="0.2">
      <c r="A629" s="7">
        <f t="shared" si="36"/>
        <v>620</v>
      </c>
      <c r="B629" s="29">
        <f>Vines!B18</f>
        <v>0</v>
      </c>
      <c r="C629" s="29">
        <f>Vines!C18</f>
        <v>0</v>
      </c>
      <c r="D629" s="11" t="s">
        <v>454</v>
      </c>
      <c r="E629" s="11" t="s">
        <v>134</v>
      </c>
      <c r="F629" s="9">
        <v>18</v>
      </c>
      <c r="G629" s="9" t="s">
        <v>563</v>
      </c>
      <c r="H629" s="14">
        <v>0</v>
      </c>
      <c r="I629" s="11"/>
      <c r="J629" s="9" t="s">
        <v>271</v>
      </c>
      <c r="K629" s="147">
        <v>1</v>
      </c>
      <c r="L629" s="142">
        <v>4.0000000000000001E-3</v>
      </c>
      <c r="P629" s="1">
        <f t="shared" si="37"/>
        <v>0</v>
      </c>
      <c r="Q629" s="1">
        <v>0.5</v>
      </c>
      <c r="R629" s="30">
        <v>9.3739999999993703E-2</v>
      </c>
      <c r="S629" s="4">
        <f t="shared" si="35"/>
        <v>0.59373999999999372</v>
      </c>
    </row>
    <row r="630" spans="1:19" x14ac:dyDescent="0.2">
      <c r="A630" s="7">
        <f t="shared" si="36"/>
        <v>621</v>
      </c>
      <c r="B630" s="29">
        <f>Vines!B19</f>
        <v>0</v>
      </c>
      <c r="C630" s="29">
        <f>Vines!C19</f>
        <v>0</v>
      </c>
      <c r="D630" s="11" t="s">
        <v>1194</v>
      </c>
      <c r="E630" s="11" t="s">
        <v>888</v>
      </c>
      <c r="F630" s="9">
        <v>18</v>
      </c>
      <c r="G630" s="9" t="s">
        <v>562</v>
      </c>
      <c r="H630" s="14">
        <v>0</v>
      </c>
      <c r="I630" s="11"/>
      <c r="J630" s="9" t="s">
        <v>271</v>
      </c>
      <c r="K630" s="147">
        <v>1</v>
      </c>
      <c r="L630" s="142">
        <v>4.0000000000000001E-3</v>
      </c>
      <c r="P630" s="1">
        <f t="shared" si="37"/>
        <v>0</v>
      </c>
      <c r="Q630" s="1">
        <v>0.5</v>
      </c>
      <c r="R630" s="30">
        <v>9.3729999999993693E-2</v>
      </c>
      <c r="S630" s="4">
        <f t="shared" si="35"/>
        <v>0.59372999999999365</v>
      </c>
    </row>
    <row r="631" spans="1:19" ht="15" x14ac:dyDescent="0.2">
      <c r="A631" s="7">
        <f t="shared" si="36"/>
        <v>622</v>
      </c>
      <c r="B631" s="29">
        <f>Vines!B20</f>
        <v>0</v>
      </c>
      <c r="C631" s="29">
        <f>Vines!C20</f>
        <v>0</v>
      </c>
      <c r="D631" s="11" t="s">
        <v>893</v>
      </c>
      <c r="E631" s="11" t="s">
        <v>894</v>
      </c>
      <c r="F631" s="9">
        <v>18</v>
      </c>
      <c r="G631" s="9" t="s">
        <v>531</v>
      </c>
      <c r="H631" s="14">
        <v>0</v>
      </c>
      <c r="I631" s="97" t="s">
        <v>958</v>
      </c>
      <c r="J631" s="9" t="s">
        <v>271</v>
      </c>
      <c r="K631" s="147">
        <v>1</v>
      </c>
      <c r="L631" s="142">
        <v>4.0000000000000001E-3</v>
      </c>
      <c r="P631" s="1">
        <f t="shared" si="37"/>
        <v>0</v>
      </c>
      <c r="Q631" s="1">
        <v>0.5</v>
      </c>
      <c r="R631" s="30">
        <v>9.3719999999993697E-2</v>
      </c>
      <c r="S631" s="4">
        <f t="shared" si="35"/>
        <v>0.5937199999999937</v>
      </c>
    </row>
  </sheetData>
  <sheetProtection selectLockedCells="1"/>
  <mergeCells count="6">
    <mergeCell ref="B569:J569"/>
    <mergeCell ref="B81:L81"/>
    <mergeCell ref="B4:L4"/>
    <mergeCell ref="B614:J614"/>
    <mergeCell ref="D1:I1"/>
    <mergeCell ref="B291:J291"/>
  </mergeCells>
  <phoneticPr fontId="0" type="noConversion"/>
  <conditionalFormatting sqref="L570:L571">
    <cfRule type="expression" dxfId="21" priority="6" stopIfTrue="1">
      <formula>IF(C570&lt;=0,8)</formula>
    </cfRule>
  </conditionalFormatting>
  <conditionalFormatting sqref="L570:L571">
    <cfRule type="expression" dxfId="20" priority="5" stopIfTrue="1">
      <formula>IF(C570&lt;=0,8)</formula>
    </cfRule>
  </conditionalFormatting>
  <conditionalFormatting sqref="L570:L571">
    <cfRule type="expression" dxfId="19" priority="4" stopIfTrue="1">
      <formula>IF(C570&lt;=0,8)</formula>
    </cfRule>
  </conditionalFormatting>
  <conditionalFormatting sqref="L577">
    <cfRule type="expression" dxfId="18" priority="1" stopIfTrue="1">
      <formula>IF(C577&lt;=0,8)</formula>
    </cfRule>
  </conditionalFormatting>
  <conditionalFormatting sqref="L577">
    <cfRule type="expression" dxfId="17" priority="3" stopIfTrue="1">
      <formula>IF(C577&lt;=0,8)</formula>
    </cfRule>
  </conditionalFormatting>
  <conditionalFormatting sqref="L577">
    <cfRule type="expression" dxfId="16" priority="2" stopIfTrue="1">
      <formula>IF(C577&lt;=0,8)</formula>
    </cfRule>
  </conditionalFormatting>
  <pageMargins left="0.5" right="0.2" top="0.17" bottom="0.18" header="0" footer="0"/>
  <pageSetup scale="76" orientation="portrait" r:id="rId1"/>
  <headerFooter alignWithMargins="0"/>
  <rowBreaks count="1" manualBreakCount="1">
    <brk id="78" min="3" max="7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FF6D6-B2E1-4042-9424-B2DFD8E224EB}">
  <sheetPr>
    <tabColor theme="9" tint="-0.249977111117893"/>
  </sheetPr>
  <dimension ref="A1:N35"/>
  <sheetViews>
    <sheetView tabSelected="1" zoomScale="85" zoomScaleNormal="85" zoomScaleSheetLayoutView="100" workbookViewId="0">
      <selection sqref="A1:I1"/>
    </sheetView>
  </sheetViews>
  <sheetFormatPr defaultRowHeight="12.75" x14ac:dyDescent="0.2"/>
  <cols>
    <col min="1" max="1" width="7.5703125" style="192" customWidth="1"/>
    <col min="2" max="3" width="12.42578125" style="192" customWidth="1"/>
    <col min="4" max="4" width="29.42578125" style="192" customWidth="1"/>
    <col min="5" max="5" width="24" style="193" customWidth="1"/>
    <col min="6" max="6" width="10.7109375" style="193" customWidth="1"/>
    <col min="7" max="7" width="9.140625" style="192" customWidth="1"/>
    <col min="8" max="8" width="12.140625" style="192" customWidth="1"/>
    <col min="9" max="9" width="9.7109375" style="192" customWidth="1"/>
    <col min="10" max="16384" width="9.140625" style="192"/>
  </cols>
  <sheetData>
    <row r="1" spans="1:14" ht="25.5" customHeight="1" thickBot="1" x14ac:dyDescent="0.25">
      <c r="A1" s="232" t="s">
        <v>1389</v>
      </c>
      <c r="B1" s="233"/>
      <c r="C1" s="233"/>
      <c r="D1" s="233"/>
      <c r="E1" s="233"/>
      <c r="F1" s="233"/>
      <c r="G1" s="233"/>
      <c r="H1" s="233"/>
      <c r="I1" s="234"/>
    </row>
    <row r="2" spans="1:14" ht="8.25" customHeight="1" thickTop="1" thickBot="1" x14ac:dyDescent="0.25">
      <c r="A2" s="222"/>
      <c r="B2" s="222"/>
      <c r="C2" s="222"/>
      <c r="D2" s="222"/>
      <c r="E2" s="219"/>
      <c r="F2" s="219"/>
      <c r="G2" s="222"/>
      <c r="H2" s="199"/>
      <c r="I2" s="199"/>
    </row>
    <row r="3" spans="1:14" ht="66.75" customHeight="1" thickTop="1" thickBot="1" x14ac:dyDescent="0.25">
      <c r="A3" s="229" t="s">
        <v>1430</v>
      </c>
      <c r="B3" s="230"/>
      <c r="C3" s="230"/>
      <c r="D3" s="230"/>
      <c r="E3" s="230"/>
      <c r="F3" s="230"/>
      <c r="G3" s="230"/>
      <c r="H3" s="231"/>
      <c r="I3" s="199"/>
    </row>
    <row r="4" spans="1:14" ht="0.75" customHeight="1" thickTop="1" x14ac:dyDescent="0.2">
      <c r="A4" s="217"/>
      <c r="B4" s="217"/>
      <c r="C4" s="217"/>
      <c r="D4" s="217"/>
      <c r="E4" s="217"/>
      <c r="F4" s="217"/>
      <c r="G4" s="217"/>
      <c r="H4" s="216"/>
      <c r="I4" s="199"/>
    </row>
    <row r="5" spans="1:14" ht="18.75" customHeight="1" thickBot="1" x14ac:dyDescent="0.25">
      <c r="A5" s="229" t="s">
        <v>1425</v>
      </c>
      <c r="B5" s="230"/>
      <c r="C5" s="230"/>
      <c r="D5" s="230"/>
      <c r="E5" s="230"/>
      <c r="F5" s="230"/>
      <c r="G5" s="230"/>
      <c r="H5" s="231"/>
      <c r="I5" s="199"/>
    </row>
    <row r="6" spans="1:14" ht="8.25" customHeight="1" thickTop="1" thickBot="1" x14ac:dyDescent="0.25">
      <c r="A6" s="217"/>
      <c r="B6" s="217"/>
      <c r="C6" s="217"/>
      <c r="D6" s="217"/>
      <c r="E6" s="217"/>
      <c r="F6" s="217"/>
      <c r="G6" s="217"/>
      <c r="H6" s="216"/>
      <c r="I6" s="199"/>
    </row>
    <row r="7" spans="1:14" ht="56.25" customHeight="1" thickTop="1" thickBot="1" x14ac:dyDescent="0.25">
      <c r="A7" s="243" t="s">
        <v>1391</v>
      </c>
      <c r="B7" s="243"/>
      <c r="C7" s="243"/>
      <c r="D7" s="243"/>
      <c r="E7" s="243"/>
      <c r="F7" s="243"/>
      <c r="G7" s="243"/>
      <c r="H7" s="244"/>
      <c r="I7" s="199"/>
    </row>
    <row r="8" spans="1:14" ht="7.5" customHeight="1" thickTop="1" thickBot="1" x14ac:dyDescent="0.25">
      <c r="A8" s="235"/>
      <c r="B8" s="235"/>
      <c r="C8" s="235"/>
      <c r="D8" s="235"/>
      <c r="E8" s="235"/>
      <c r="F8" s="235"/>
      <c r="G8" s="235"/>
      <c r="H8" s="236"/>
      <c r="I8" s="199"/>
    </row>
    <row r="9" spans="1:14" ht="25.5" customHeight="1" thickTop="1" thickBot="1" x14ac:dyDescent="0.25">
      <c r="A9" s="245" t="s">
        <v>1392</v>
      </c>
      <c r="B9" s="246"/>
      <c r="C9" s="246"/>
      <c r="D9" s="246"/>
      <c r="E9" s="246"/>
      <c r="F9" s="246"/>
      <c r="G9" s="246"/>
      <c r="H9" s="247"/>
      <c r="I9" s="199"/>
    </row>
    <row r="10" spans="1:14" ht="47.25" customHeight="1" thickTop="1" thickBot="1" x14ac:dyDescent="0.25">
      <c r="A10" s="235"/>
      <c r="B10" s="235"/>
      <c r="C10" s="235"/>
      <c r="D10" s="235"/>
      <c r="E10" s="235"/>
      <c r="F10" s="235"/>
      <c r="G10" s="235"/>
      <c r="H10" s="236"/>
      <c r="I10" s="199"/>
      <c r="M10" s="198"/>
      <c r="N10" s="198"/>
    </row>
    <row r="11" spans="1:14" ht="52.5" customHeight="1" thickTop="1" thickBot="1" x14ac:dyDescent="0.25">
      <c r="A11" s="235"/>
      <c r="B11" s="235"/>
      <c r="C11" s="235"/>
      <c r="D11" s="235"/>
      <c r="E11" s="235"/>
      <c r="F11" s="235"/>
      <c r="G11" s="235"/>
      <c r="H11" s="236"/>
      <c r="I11" s="199"/>
    </row>
    <row r="12" spans="1:14" ht="18" customHeight="1" thickTop="1" thickBot="1" x14ac:dyDescent="0.25">
      <c r="A12" s="202"/>
      <c r="B12" s="202"/>
      <c r="C12" s="202"/>
      <c r="D12" s="202"/>
      <c r="E12" s="202"/>
      <c r="F12" s="202"/>
      <c r="G12" s="202"/>
      <c r="H12" s="221"/>
      <c r="I12" s="199"/>
    </row>
    <row r="13" spans="1:14" ht="78" customHeight="1" thickTop="1" thickBot="1" x14ac:dyDescent="0.25">
      <c r="A13" s="240" t="s">
        <v>1431</v>
      </c>
      <c r="B13" s="241"/>
      <c r="C13" s="241"/>
      <c r="D13" s="241"/>
      <c r="E13" s="241"/>
      <c r="F13" s="241"/>
      <c r="G13" s="241"/>
      <c r="H13" s="242"/>
      <c r="I13" s="199"/>
      <c r="K13" s="198"/>
    </row>
    <row r="14" spans="1:14" ht="6.75" customHeight="1" thickTop="1" thickBot="1" x14ac:dyDescent="0.25">
      <c r="A14" s="220"/>
      <c r="B14" s="218"/>
      <c r="C14" s="218"/>
      <c r="D14" s="218"/>
      <c r="E14" s="219"/>
      <c r="F14" s="219"/>
      <c r="G14" s="218"/>
      <c r="H14" s="199"/>
      <c r="I14" s="199"/>
    </row>
    <row r="15" spans="1:14" ht="63.75" customHeight="1" thickTop="1" thickBot="1" x14ac:dyDescent="0.25">
      <c r="A15" s="229" t="s">
        <v>1390</v>
      </c>
      <c r="B15" s="230"/>
      <c r="C15" s="230"/>
      <c r="D15" s="230"/>
      <c r="E15" s="230"/>
      <c r="F15" s="230"/>
      <c r="G15" s="230"/>
      <c r="H15" s="231"/>
      <c r="I15" s="199"/>
    </row>
    <row r="16" spans="1:14" ht="8.25" customHeight="1" thickTop="1" thickBot="1" x14ac:dyDescent="0.25">
      <c r="A16" s="217"/>
      <c r="B16" s="217"/>
      <c r="C16" s="217"/>
      <c r="D16" s="217"/>
      <c r="E16" s="217"/>
      <c r="F16" s="217"/>
      <c r="G16" s="217"/>
      <c r="H16" s="216"/>
      <c r="I16" s="216"/>
    </row>
    <row r="17" spans="1:11" ht="39.75" customHeight="1" thickTop="1" thickBot="1" x14ac:dyDescent="0.25">
      <c r="A17" s="215" t="s">
        <v>135</v>
      </c>
      <c r="B17" s="237" t="s">
        <v>880</v>
      </c>
      <c r="C17" s="238"/>
      <c r="D17" s="238"/>
      <c r="E17" s="238"/>
      <c r="F17" s="238"/>
      <c r="G17" s="238"/>
      <c r="H17" s="238"/>
      <c r="I17" s="239"/>
    </row>
    <row r="18" spans="1:11" ht="22.5" customHeight="1" thickBot="1" x14ac:dyDescent="0.25">
      <c r="A18" s="213"/>
      <c r="B18" s="207" t="s">
        <v>107</v>
      </c>
      <c r="C18" s="207" t="s">
        <v>109</v>
      </c>
      <c r="D18" s="207" t="s">
        <v>110</v>
      </c>
      <c r="E18" s="207" t="s">
        <v>529</v>
      </c>
      <c r="F18" s="214" t="s">
        <v>1108</v>
      </c>
      <c r="G18" s="214" t="s">
        <v>1105</v>
      </c>
      <c r="H18" s="214" t="s">
        <v>1109</v>
      </c>
      <c r="I18" s="214" t="s">
        <v>1110</v>
      </c>
    </row>
    <row r="19" spans="1:11" ht="16.5" customHeight="1" thickBot="1" x14ac:dyDescent="0.25">
      <c r="A19" s="213"/>
      <c r="B19" s="208" t="s">
        <v>1113</v>
      </c>
      <c r="C19" s="208">
        <v>2</v>
      </c>
      <c r="D19" s="208" t="s">
        <v>881</v>
      </c>
      <c r="E19" s="208" t="s">
        <v>1111</v>
      </c>
      <c r="F19" s="208" t="s">
        <v>1099</v>
      </c>
      <c r="G19" s="208">
        <v>200</v>
      </c>
      <c r="H19" s="207" t="s">
        <v>594</v>
      </c>
      <c r="I19" s="212" t="s">
        <v>1112</v>
      </c>
    </row>
    <row r="20" spans="1:11" ht="15" customHeight="1" thickBot="1" x14ac:dyDescent="0.25">
      <c r="A20" s="211"/>
      <c r="B20" s="210" t="s">
        <v>1114</v>
      </c>
      <c r="C20" s="209">
        <v>7</v>
      </c>
      <c r="D20" s="208" t="s">
        <v>1106</v>
      </c>
      <c r="E20" s="208" t="s">
        <v>1107</v>
      </c>
      <c r="F20" s="208" t="s">
        <v>1100</v>
      </c>
      <c r="G20" s="208">
        <v>32</v>
      </c>
      <c r="H20" s="207" t="s">
        <v>270</v>
      </c>
      <c r="I20" s="206">
        <v>1</v>
      </c>
    </row>
    <row r="21" spans="1:11" ht="14.25" customHeight="1" thickBot="1" x14ac:dyDescent="0.25">
      <c r="A21" s="204"/>
      <c r="B21" s="204"/>
      <c r="C21" s="204"/>
      <c r="D21" s="204"/>
      <c r="E21" s="205"/>
      <c r="F21" s="205"/>
      <c r="G21" s="204"/>
      <c r="H21" s="204"/>
      <c r="I21" s="203"/>
    </row>
    <row r="22" spans="1:11" ht="83.25" customHeight="1" thickTop="1" thickBot="1" x14ac:dyDescent="0.25">
      <c r="A22" s="248" t="s">
        <v>1432</v>
      </c>
      <c r="B22" s="249"/>
      <c r="C22" s="249"/>
      <c r="D22" s="249"/>
      <c r="E22" s="249"/>
      <c r="F22" s="249"/>
      <c r="G22" s="249"/>
      <c r="H22" s="250"/>
      <c r="I22" s="199"/>
    </row>
    <row r="23" spans="1:11" ht="6.75" customHeight="1" thickTop="1" thickBot="1" x14ac:dyDescent="0.25">
      <c r="A23" s="202"/>
      <c r="B23" s="201"/>
      <c r="C23" s="201"/>
      <c r="D23" s="201"/>
      <c r="E23" s="201"/>
      <c r="F23" s="201"/>
      <c r="G23" s="201"/>
      <c r="H23" s="199"/>
      <c r="I23" s="199"/>
    </row>
    <row r="24" spans="1:11" ht="93.75" customHeight="1" thickTop="1" x14ac:dyDescent="0.2">
      <c r="A24" s="229" t="s">
        <v>1433</v>
      </c>
      <c r="B24" s="230"/>
      <c r="C24" s="230"/>
      <c r="D24" s="230"/>
      <c r="E24" s="230"/>
      <c r="F24" s="230"/>
      <c r="G24" s="230"/>
      <c r="H24" s="231"/>
      <c r="I24" s="199"/>
    </row>
    <row r="25" spans="1:11" ht="7.5" customHeight="1" thickBot="1" x14ac:dyDescent="0.25">
      <c r="A25" s="200"/>
      <c r="B25" s="200"/>
      <c r="C25" s="200"/>
      <c r="D25" s="200"/>
      <c r="E25" s="200"/>
      <c r="F25" s="200"/>
      <c r="G25" s="200"/>
      <c r="H25" s="199"/>
      <c r="I25" s="199"/>
    </row>
    <row r="26" spans="1:11" ht="60" customHeight="1" thickTop="1" x14ac:dyDescent="0.2">
      <c r="A26" s="229" t="s">
        <v>1434</v>
      </c>
      <c r="B26" s="230"/>
      <c r="C26" s="230"/>
      <c r="D26" s="230"/>
      <c r="E26" s="230"/>
      <c r="F26" s="230"/>
      <c r="G26" s="230"/>
      <c r="H26" s="230"/>
      <c r="I26" s="231"/>
      <c r="K26" s="198"/>
    </row>
    <row r="27" spans="1:11" x14ac:dyDescent="0.2">
      <c r="A27" s="196"/>
      <c r="B27" s="196"/>
      <c r="C27" s="196"/>
      <c r="D27" s="196"/>
      <c r="E27" s="197"/>
      <c r="F27" s="197"/>
      <c r="G27" s="196"/>
      <c r="H27" s="194"/>
      <c r="I27" s="194"/>
    </row>
    <row r="28" spans="1:11" x14ac:dyDescent="0.2">
      <c r="A28" s="196"/>
      <c r="B28" s="196"/>
      <c r="C28" s="196"/>
      <c r="D28" s="196"/>
      <c r="E28" s="197"/>
      <c r="F28" s="197"/>
      <c r="G28" s="196"/>
      <c r="H28" s="194"/>
      <c r="I28" s="194"/>
    </row>
    <row r="29" spans="1:11" x14ac:dyDescent="0.2">
      <c r="A29" s="196"/>
      <c r="B29" s="196"/>
      <c r="C29" s="196"/>
      <c r="D29" s="196"/>
      <c r="E29" s="197"/>
      <c r="F29" s="197"/>
      <c r="G29" s="196"/>
      <c r="H29" s="194"/>
      <c r="I29" s="194"/>
    </row>
    <row r="30" spans="1:11" x14ac:dyDescent="0.2">
      <c r="A30" s="196"/>
      <c r="B30" s="196"/>
      <c r="C30" s="196"/>
      <c r="D30" s="196"/>
      <c r="E30" s="197"/>
      <c r="F30" s="197"/>
      <c r="G30" s="196"/>
      <c r="H30" s="194"/>
      <c r="I30" s="194"/>
    </row>
    <row r="31" spans="1:11" x14ac:dyDescent="0.2">
      <c r="A31" s="196"/>
      <c r="B31" s="196"/>
      <c r="C31" s="196"/>
      <c r="D31" s="196"/>
      <c r="E31" s="197"/>
      <c r="F31" s="197"/>
      <c r="G31" s="196"/>
      <c r="H31" s="194"/>
      <c r="I31" s="194"/>
    </row>
    <row r="32" spans="1:11" x14ac:dyDescent="0.2">
      <c r="A32" s="196"/>
      <c r="B32" s="196"/>
      <c r="C32" s="196"/>
      <c r="D32" s="196"/>
      <c r="E32" s="197"/>
      <c r="F32" s="197"/>
      <c r="G32" s="196"/>
      <c r="H32" s="194"/>
      <c r="I32" s="194"/>
    </row>
    <row r="33" spans="1:9" x14ac:dyDescent="0.2">
      <c r="A33" s="194"/>
      <c r="B33" s="194"/>
      <c r="C33" s="194"/>
      <c r="D33" s="194"/>
      <c r="E33" s="195"/>
      <c r="F33" s="195"/>
      <c r="G33" s="194"/>
      <c r="H33" s="194"/>
      <c r="I33" s="194"/>
    </row>
    <row r="34" spans="1:9" x14ac:dyDescent="0.2">
      <c r="A34" s="196"/>
      <c r="B34" s="196"/>
      <c r="C34" s="196"/>
      <c r="D34" s="196"/>
      <c r="E34" s="197"/>
      <c r="F34" s="197"/>
      <c r="G34" s="196"/>
      <c r="H34" s="194"/>
      <c r="I34" s="194"/>
    </row>
    <row r="35" spans="1:9" x14ac:dyDescent="0.2">
      <c r="A35" s="194"/>
      <c r="B35" s="194"/>
      <c r="C35" s="194"/>
      <c r="D35" s="194"/>
      <c r="E35" s="195"/>
      <c r="F35" s="195"/>
      <c r="G35" s="194"/>
      <c r="H35" s="194"/>
      <c r="I35" s="194"/>
    </row>
  </sheetData>
  <mergeCells count="14">
    <mergeCell ref="A26:I26"/>
    <mergeCell ref="A1:I1"/>
    <mergeCell ref="A10:H10"/>
    <mergeCell ref="A11:H11"/>
    <mergeCell ref="B17:I17"/>
    <mergeCell ref="A3:H3"/>
    <mergeCell ref="A5:H5"/>
    <mergeCell ref="A13:H13"/>
    <mergeCell ref="A15:H15"/>
    <mergeCell ref="A7:H7"/>
    <mergeCell ref="A8:H8"/>
    <mergeCell ref="A9:H9"/>
    <mergeCell ref="A22:H22"/>
    <mergeCell ref="A24:H24"/>
  </mergeCells>
  <pageMargins left="0.7" right="0.7" top="0.75" bottom="0.75" header="0.3" footer="0.3"/>
  <pageSetup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Z80"/>
  <sheetViews>
    <sheetView topLeftCell="B1" zoomScaleNormal="100" zoomScaleSheetLayoutView="55" workbookViewId="0">
      <selection activeCell="B1" sqref="B1:K1"/>
    </sheetView>
  </sheetViews>
  <sheetFormatPr defaultRowHeight="12.75" x14ac:dyDescent="0.2"/>
  <cols>
    <col min="1" max="1" width="8.7109375" hidden="1" customWidth="1"/>
    <col min="2" max="2" width="9.140625" customWidth="1"/>
    <col min="3" max="3" width="7.28515625" customWidth="1"/>
    <col min="4" max="4" width="54.7109375" customWidth="1"/>
    <col min="5" max="5" width="40.7109375" customWidth="1"/>
    <col min="6" max="7" width="11.7109375" customWidth="1"/>
    <col min="8" max="8" width="11.7109375" hidden="1" customWidth="1"/>
    <col min="9" max="9" width="35.7109375" customWidth="1"/>
    <col min="10" max="10" width="11.7109375" customWidth="1"/>
    <col min="11" max="11" width="11.7109375" style="45" customWidth="1"/>
    <col min="12" max="12" width="11.7109375" style="21" hidden="1" customWidth="1"/>
    <col min="13" max="17" width="9.140625" hidden="1" customWidth="1"/>
    <col min="18" max="18" width="13.85546875" hidden="1" customWidth="1"/>
    <col min="19" max="19" width="14.42578125" hidden="1" customWidth="1"/>
    <col min="20" max="26" width="9.140625" hidden="1" customWidth="1"/>
    <col min="27" max="27" width="0" hidden="1" customWidth="1"/>
  </cols>
  <sheetData>
    <row r="1" spans="1:25" ht="39.950000000000003" customHeight="1" x14ac:dyDescent="0.2">
      <c r="A1" s="38"/>
      <c r="B1" s="251" t="s">
        <v>565</v>
      </c>
      <c r="C1" s="252"/>
      <c r="D1" s="252"/>
      <c r="E1" s="252"/>
      <c r="F1" s="252"/>
      <c r="G1" s="252"/>
      <c r="H1" s="252"/>
      <c r="I1" s="252"/>
      <c r="J1" s="253"/>
      <c r="K1" s="254"/>
      <c r="L1" s="73"/>
      <c r="M1" s="73"/>
      <c r="N1" s="58"/>
    </row>
    <row r="2" spans="1:25" ht="35.1" customHeight="1" x14ac:dyDescent="0.2">
      <c r="A2" s="35" t="s">
        <v>108</v>
      </c>
      <c r="B2" s="33" t="s">
        <v>107</v>
      </c>
      <c r="C2" s="34" t="s">
        <v>106</v>
      </c>
      <c r="D2" s="10" t="s">
        <v>528</v>
      </c>
      <c r="E2" s="10" t="s">
        <v>529</v>
      </c>
      <c r="F2" s="10" t="s">
        <v>530</v>
      </c>
      <c r="G2" s="10" t="s">
        <v>559</v>
      </c>
      <c r="H2" s="10" t="s">
        <v>560</v>
      </c>
      <c r="I2" s="10" t="s">
        <v>561</v>
      </c>
      <c r="J2" s="102" t="s">
        <v>487</v>
      </c>
      <c r="K2" s="66" t="s">
        <v>928</v>
      </c>
      <c r="L2" s="154" t="s">
        <v>1102</v>
      </c>
      <c r="M2" s="74" t="s">
        <v>136</v>
      </c>
      <c r="N2" s="71" t="s">
        <v>137</v>
      </c>
      <c r="Y2" s="179" t="s">
        <v>1393</v>
      </c>
    </row>
    <row r="3" spans="1:25" ht="3" customHeight="1" x14ac:dyDescent="0.25">
      <c r="A3" s="35"/>
      <c r="B3" s="33"/>
      <c r="C3" s="34"/>
      <c r="D3" s="10"/>
      <c r="E3" s="10"/>
      <c r="F3" s="10"/>
      <c r="G3" s="10"/>
      <c r="H3" s="10"/>
      <c r="I3" s="10"/>
      <c r="J3" s="102"/>
      <c r="K3" s="66"/>
      <c r="L3" s="154"/>
      <c r="M3" s="75"/>
      <c r="N3" s="37"/>
    </row>
    <row r="4" spans="1:25" s="1" customFormat="1" ht="14.25" x14ac:dyDescent="0.2">
      <c r="A4" s="7">
        <f>RANK(S4,S$4:S$79,0)</f>
        <v>1</v>
      </c>
      <c r="B4" s="29"/>
      <c r="C4" s="23"/>
      <c r="D4" s="11" t="s">
        <v>1356</v>
      </c>
      <c r="E4" s="11" t="s">
        <v>1116</v>
      </c>
      <c r="F4" s="12">
        <v>64</v>
      </c>
      <c r="G4" s="12" t="s">
        <v>531</v>
      </c>
      <c r="H4" s="13">
        <v>200</v>
      </c>
      <c r="I4" s="59"/>
      <c r="J4" s="131" t="s">
        <v>268</v>
      </c>
      <c r="K4" s="157">
        <v>0</v>
      </c>
      <c r="L4" s="155">
        <v>0</v>
      </c>
      <c r="M4" s="76" t="s">
        <v>566</v>
      </c>
      <c r="N4" s="70" t="s">
        <v>566</v>
      </c>
      <c r="P4" s="1">
        <f>IF(C4=0,0,1)</f>
        <v>0</v>
      </c>
      <c r="Q4" s="1">
        <v>0.9</v>
      </c>
      <c r="R4" s="30">
        <v>0.1</v>
      </c>
      <c r="S4" s="4">
        <f>SUM(Q4+R4+P4)</f>
        <v>1</v>
      </c>
      <c r="X4" s="3">
        <v>20</v>
      </c>
      <c r="Y4" s="3">
        <v>20</v>
      </c>
    </row>
    <row r="5" spans="1:25" s="1" customFormat="1" ht="14.25" x14ac:dyDescent="0.2">
      <c r="A5" s="7">
        <f>RANK(S5,S$4:S$79,0)</f>
        <v>2</v>
      </c>
      <c r="B5" s="29"/>
      <c r="C5" s="23"/>
      <c r="D5" s="11" t="s">
        <v>864</v>
      </c>
      <c r="E5" s="11" t="s">
        <v>508</v>
      </c>
      <c r="F5" s="12">
        <v>32</v>
      </c>
      <c r="G5" s="12" t="s">
        <v>531</v>
      </c>
      <c r="H5" s="13">
        <v>150</v>
      </c>
      <c r="I5" s="59"/>
      <c r="J5" s="131" t="s">
        <v>268</v>
      </c>
      <c r="K5" s="157">
        <v>0</v>
      </c>
      <c r="L5" s="155">
        <v>0</v>
      </c>
      <c r="M5" s="76"/>
      <c r="N5" s="70"/>
      <c r="P5" s="1">
        <f t="shared" ref="P5:P68" si="0">IF(C5=0,0,1)</f>
        <v>0</v>
      </c>
      <c r="Q5" s="1">
        <v>0.9</v>
      </c>
      <c r="R5" s="30">
        <v>9.9989999999999996E-2</v>
      </c>
      <c r="S5" s="4">
        <f>SUM(Q5+R5+P5)</f>
        <v>0.99999000000000005</v>
      </c>
      <c r="X5" s="3">
        <v>20</v>
      </c>
      <c r="Y5" s="3">
        <v>20</v>
      </c>
    </row>
    <row r="6" spans="1:25" s="1" customFormat="1" ht="14.25" x14ac:dyDescent="0.2">
      <c r="A6" s="7">
        <f>RANK(S6,S$4:S$79,0)</f>
        <v>3</v>
      </c>
      <c r="B6" s="29"/>
      <c r="C6" s="23"/>
      <c r="D6" s="11" t="s">
        <v>865</v>
      </c>
      <c r="E6" s="11" t="s">
        <v>509</v>
      </c>
      <c r="F6" s="12">
        <v>64</v>
      </c>
      <c r="G6" s="12" t="s">
        <v>531</v>
      </c>
      <c r="H6" s="13">
        <v>250</v>
      </c>
      <c r="I6" s="59"/>
      <c r="J6" s="131" t="s">
        <v>266</v>
      </c>
      <c r="K6" s="157">
        <v>0</v>
      </c>
      <c r="L6" s="155">
        <v>0</v>
      </c>
      <c r="M6" s="76" t="s">
        <v>556</v>
      </c>
      <c r="N6" s="70" t="s">
        <v>546</v>
      </c>
      <c r="P6" s="1">
        <f t="shared" si="0"/>
        <v>0</v>
      </c>
      <c r="Q6" s="1">
        <v>0.9</v>
      </c>
      <c r="R6" s="30">
        <v>9.9979999999999999E-2</v>
      </c>
      <c r="S6" s="4">
        <f>SUM(Q6+R6+P6)</f>
        <v>0.99997999999999998</v>
      </c>
      <c r="X6" s="3">
        <v>20</v>
      </c>
      <c r="Y6" s="3">
        <v>20</v>
      </c>
    </row>
    <row r="7" spans="1:25" s="1" customFormat="1" ht="14.25" x14ac:dyDescent="0.2">
      <c r="A7" s="7">
        <f>RANK(S7,S$4:S$79,0)</f>
        <v>4</v>
      </c>
      <c r="B7" s="29"/>
      <c r="C7" s="23"/>
      <c r="D7" s="11" t="s">
        <v>1233</v>
      </c>
      <c r="E7" s="11" t="s">
        <v>1234</v>
      </c>
      <c r="F7" s="12">
        <v>32</v>
      </c>
      <c r="G7" s="12" t="s">
        <v>531</v>
      </c>
      <c r="H7" s="13">
        <v>150</v>
      </c>
      <c r="I7" s="59"/>
      <c r="J7" s="131" t="s">
        <v>266</v>
      </c>
      <c r="K7" s="157">
        <v>0</v>
      </c>
      <c r="L7" s="155">
        <v>0</v>
      </c>
      <c r="M7" s="76"/>
      <c r="N7" s="70"/>
      <c r="P7" s="1">
        <f t="shared" si="0"/>
        <v>0</v>
      </c>
      <c r="Q7" s="1">
        <v>0.9</v>
      </c>
      <c r="R7" s="30">
        <v>9.9970000000000003E-2</v>
      </c>
      <c r="S7" s="4">
        <f t="shared" ref="S7:S70" si="1">SUM(Q7+R7+P7)</f>
        <v>0.99997000000000003</v>
      </c>
      <c r="X7" s="3">
        <v>20</v>
      </c>
      <c r="Y7" s="3">
        <v>20</v>
      </c>
    </row>
    <row r="8" spans="1:25" s="1" customFormat="1" ht="14.25" x14ac:dyDescent="0.2">
      <c r="A8" s="7"/>
      <c r="B8" s="29"/>
      <c r="C8" s="23"/>
      <c r="D8" s="11" t="s">
        <v>1416</v>
      </c>
      <c r="E8" s="11" t="s">
        <v>1417</v>
      </c>
      <c r="F8" s="12">
        <v>64</v>
      </c>
      <c r="G8" s="12" t="s">
        <v>531</v>
      </c>
      <c r="H8" s="13">
        <v>200</v>
      </c>
      <c r="I8" s="59" t="s">
        <v>1418</v>
      </c>
      <c r="J8" s="131" t="s">
        <v>266</v>
      </c>
      <c r="K8" s="157">
        <v>0</v>
      </c>
      <c r="L8" s="155">
        <v>0</v>
      </c>
      <c r="M8" s="76"/>
      <c r="N8" s="70"/>
      <c r="P8" s="1">
        <f t="shared" si="0"/>
        <v>0</v>
      </c>
      <c r="Q8" s="1">
        <v>0.9</v>
      </c>
      <c r="R8" s="30">
        <v>9.9959999999999993E-2</v>
      </c>
      <c r="S8" s="4">
        <f t="shared" si="1"/>
        <v>0.99995999999999996</v>
      </c>
      <c r="X8" s="3"/>
      <c r="Y8" s="3">
        <v>20</v>
      </c>
    </row>
    <row r="9" spans="1:25" s="1" customFormat="1" ht="14.25" x14ac:dyDescent="0.2">
      <c r="A9" s="7">
        <f>RANK(S9,S$4:S$79,0)</f>
        <v>6</v>
      </c>
      <c r="B9" s="29"/>
      <c r="C9" s="23"/>
      <c r="D9" s="11" t="s">
        <v>1235</v>
      </c>
      <c r="E9" s="11" t="s">
        <v>1236</v>
      </c>
      <c r="F9" s="12">
        <v>64</v>
      </c>
      <c r="G9" s="12" t="s">
        <v>562</v>
      </c>
      <c r="H9" s="13">
        <v>250</v>
      </c>
      <c r="I9" s="59"/>
      <c r="J9" s="132" t="s">
        <v>266</v>
      </c>
      <c r="K9" s="157">
        <v>0</v>
      </c>
      <c r="L9" s="155">
        <v>0</v>
      </c>
      <c r="M9" s="76"/>
      <c r="N9" s="70"/>
      <c r="P9" s="1">
        <f t="shared" si="0"/>
        <v>0</v>
      </c>
      <c r="Q9" s="1">
        <v>0.9</v>
      </c>
      <c r="R9" s="30">
        <v>9.9949999999999997E-2</v>
      </c>
      <c r="S9" s="4">
        <f t="shared" si="1"/>
        <v>0.99995000000000001</v>
      </c>
      <c r="X9" s="3">
        <v>20</v>
      </c>
      <c r="Y9" s="3">
        <v>20</v>
      </c>
    </row>
    <row r="10" spans="1:25" s="1" customFormat="1" ht="14.25" x14ac:dyDescent="0.2">
      <c r="A10" s="7">
        <f>RANK(S10,S$4:S$79,0)</f>
        <v>7</v>
      </c>
      <c r="B10" s="29"/>
      <c r="C10" s="23"/>
      <c r="D10" s="11" t="s">
        <v>1240</v>
      </c>
      <c r="E10" s="11" t="s">
        <v>1241</v>
      </c>
      <c r="F10" s="12">
        <v>64</v>
      </c>
      <c r="G10" s="12" t="s">
        <v>562</v>
      </c>
      <c r="H10" s="13">
        <v>200</v>
      </c>
      <c r="I10" s="59"/>
      <c r="J10" s="131" t="s">
        <v>268</v>
      </c>
      <c r="K10" s="157">
        <v>0</v>
      </c>
      <c r="L10" s="155">
        <v>0</v>
      </c>
      <c r="M10" s="76"/>
      <c r="N10" s="70"/>
      <c r="P10" s="1">
        <f t="shared" si="0"/>
        <v>0</v>
      </c>
      <c r="Q10" s="1">
        <v>0.9</v>
      </c>
      <c r="R10" s="30">
        <v>9.9939999999999904E-2</v>
      </c>
      <c r="S10" s="4">
        <f t="shared" si="1"/>
        <v>0.99993999999999994</v>
      </c>
      <c r="X10" s="3">
        <v>20</v>
      </c>
      <c r="Y10" s="3">
        <v>20</v>
      </c>
    </row>
    <row r="11" spans="1:25" s="1" customFormat="1" ht="14.25" x14ac:dyDescent="0.2">
      <c r="A11" s="7">
        <f>RANK(S11,S$4:S$79,0)</f>
        <v>8</v>
      </c>
      <c r="B11" s="29"/>
      <c r="C11" s="23"/>
      <c r="D11" s="11" t="s">
        <v>1423</v>
      </c>
      <c r="E11" s="11" t="s">
        <v>1237</v>
      </c>
      <c r="F11" s="12">
        <v>32</v>
      </c>
      <c r="G11" s="12" t="s">
        <v>531</v>
      </c>
      <c r="H11" s="13">
        <v>200</v>
      </c>
      <c r="I11" s="59"/>
      <c r="J11" s="131" t="s">
        <v>267</v>
      </c>
      <c r="K11" s="157">
        <v>0</v>
      </c>
      <c r="L11" s="155">
        <v>0</v>
      </c>
      <c r="M11" s="76" t="s">
        <v>546</v>
      </c>
      <c r="N11" s="70" t="s">
        <v>547</v>
      </c>
      <c r="P11" s="1">
        <f t="shared" si="0"/>
        <v>0</v>
      </c>
      <c r="Q11" s="1">
        <v>0.9</v>
      </c>
      <c r="R11" s="30">
        <v>9.9929999999999894E-2</v>
      </c>
      <c r="S11" s="4">
        <f t="shared" si="1"/>
        <v>0.99992999999999987</v>
      </c>
      <c r="X11" s="3">
        <v>20</v>
      </c>
      <c r="Y11" s="3">
        <v>20</v>
      </c>
    </row>
    <row r="12" spans="1:25" s="1" customFormat="1" ht="14.25" x14ac:dyDescent="0.2">
      <c r="A12" s="7"/>
      <c r="B12" s="29"/>
      <c r="C12" s="23"/>
      <c r="D12" s="11" t="s">
        <v>1414</v>
      </c>
      <c r="E12" s="11" t="s">
        <v>1415</v>
      </c>
      <c r="F12" s="12">
        <v>64</v>
      </c>
      <c r="G12" s="12" t="s">
        <v>531</v>
      </c>
      <c r="H12" s="13">
        <v>250</v>
      </c>
      <c r="I12" s="59"/>
      <c r="J12" s="131" t="s">
        <v>266</v>
      </c>
      <c r="K12" s="157">
        <v>0</v>
      </c>
      <c r="L12" s="155">
        <v>0</v>
      </c>
      <c r="M12" s="76"/>
      <c r="N12" s="70"/>
      <c r="P12" s="1">
        <f t="shared" si="0"/>
        <v>0</v>
      </c>
      <c r="Q12" s="1">
        <v>0.9</v>
      </c>
      <c r="R12" s="30">
        <v>9.9919999999999898E-2</v>
      </c>
      <c r="S12" s="4">
        <f t="shared" si="1"/>
        <v>0.99991999999999992</v>
      </c>
      <c r="X12" s="3"/>
      <c r="Y12" s="3">
        <v>20</v>
      </c>
    </row>
    <row r="13" spans="1:25" s="1" customFormat="1" ht="14.25" x14ac:dyDescent="0.2">
      <c r="A13" s="7">
        <f t="shared" ref="A13:A44" si="2">RANK(S13,S$4:S$79,0)</f>
        <v>10</v>
      </c>
      <c r="B13" s="29"/>
      <c r="C13" s="23"/>
      <c r="D13" s="11" t="s">
        <v>815</v>
      </c>
      <c r="E13" s="11" t="s">
        <v>510</v>
      </c>
      <c r="F13" s="12">
        <v>32</v>
      </c>
      <c r="G13" s="12" t="s">
        <v>531</v>
      </c>
      <c r="H13" s="13">
        <v>200</v>
      </c>
      <c r="I13" s="59"/>
      <c r="J13" s="131" t="s">
        <v>267</v>
      </c>
      <c r="K13" s="157">
        <v>0</v>
      </c>
      <c r="L13" s="155">
        <v>0</v>
      </c>
      <c r="M13" s="76" t="s">
        <v>546</v>
      </c>
      <c r="N13" s="70" t="s">
        <v>547</v>
      </c>
      <c r="P13" s="1">
        <f t="shared" si="0"/>
        <v>0</v>
      </c>
      <c r="Q13" s="1">
        <v>0.9</v>
      </c>
      <c r="R13" s="30">
        <v>9.9909999999999902E-2</v>
      </c>
      <c r="S13" s="4">
        <f t="shared" si="1"/>
        <v>0.99990999999999997</v>
      </c>
      <c r="X13" s="3">
        <v>10</v>
      </c>
      <c r="Y13" s="3">
        <v>10</v>
      </c>
    </row>
    <row r="14" spans="1:25" s="1" customFormat="1" ht="14.25" x14ac:dyDescent="0.2">
      <c r="A14" s="7">
        <f t="shared" si="2"/>
        <v>11</v>
      </c>
      <c r="B14" s="29"/>
      <c r="C14" s="23"/>
      <c r="D14" s="11" t="s">
        <v>866</v>
      </c>
      <c r="E14" s="11" t="s">
        <v>549</v>
      </c>
      <c r="F14" s="12">
        <v>32</v>
      </c>
      <c r="G14" s="12" t="s">
        <v>531</v>
      </c>
      <c r="H14" s="13">
        <v>150</v>
      </c>
      <c r="I14" s="59"/>
      <c r="J14" s="131" t="s">
        <v>1358</v>
      </c>
      <c r="K14" s="157">
        <v>0</v>
      </c>
      <c r="L14" s="155">
        <v>0</v>
      </c>
      <c r="M14" s="76" t="s">
        <v>550</v>
      </c>
      <c r="N14" s="70" t="s">
        <v>551</v>
      </c>
      <c r="P14" s="1">
        <f t="shared" si="0"/>
        <v>0</v>
      </c>
      <c r="Q14" s="1">
        <v>0.9</v>
      </c>
      <c r="R14" s="30">
        <v>9.9899999999999906E-2</v>
      </c>
      <c r="S14" s="4">
        <f t="shared" si="1"/>
        <v>0.9998999999999999</v>
      </c>
      <c r="X14" s="3">
        <v>10</v>
      </c>
      <c r="Y14" s="3">
        <v>10</v>
      </c>
    </row>
    <row r="15" spans="1:25" s="1" customFormat="1" ht="14.25" x14ac:dyDescent="0.2">
      <c r="A15" s="7">
        <f t="shared" si="2"/>
        <v>12</v>
      </c>
      <c r="B15" s="29"/>
      <c r="C15" s="23"/>
      <c r="D15" s="11" t="s">
        <v>1239</v>
      </c>
      <c r="E15" s="11" t="s">
        <v>1238</v>
      </c>
      <c r="F15" s="12">
        <v>32</v>
      </c>
      <c r="G15" s="12" t="s">
        <v>531</v>
      </c>
      <c r="H15" s="13">
        <v>150</v>
      </c>
      <c r="I15" s="59"/>
      <c r="J15" s="131" t="s">
        <v>1358</v>
      </c>
      <c r="K15" s="157">
        <v>0</v>
      </c>
      <c r="L15" s="155">
        <v>0</v>
      </c>
      <c r="M15" s="76"/>
      <c r="N15" s="70"/>
      <c r="P15" s="1">
        <f t="shared" si="0"/>
        <v>0</v>
      </c>
      <c r="Q15" s="1">
        <v>0.9</v>
      </c>
      <c r="R15" s="30">
        <v>9.9889999999999896E-2</v>
      </c>
      <c r="S15" s="4">
        <f t="shared" si="1"/>
        <v>0.99988999999999995</v>
      </c>
      <c r="X15" s="3">
        <v>10</v>
      </c>
      <c r="Y15" s="3">
        <v>10</v>
      </c>
    </row>
    <row r="16" spans="1:25" s="1" customFormat="1" ht="14.25" x14ac:dyDescent="0.2">
      <c r="A16" s="7">
        <f t="shared" si="2"/>
        <v>13</v>
      </c>
      <c r="B16" s="29"/>
      <c r="C16" s="24"/>
      <c r="D16" s="11" t="s">
        <v>867</v>
      </c>
      <c r="E16" s="11" t="s">
        <v>511</v>
      </c>
      <c r="F16" s="12">
        <v>64</v>
      </c>
      <c r="G16" s="12" t="s">
        <v>531</v>
      </c>
      <c r="H16" s="13">
        <v>250</v>
      </c>
      <c r="I16" s="59" t="s">
        <v>1413</v>
      </c>
      <c r="J16" s="131" t="s">
        <v>269</v>
      </c>
      <c r="K16" s="157">
        <v>0</v>
      </c>
      <c r="L16" s="155">
        <v>0</v>
      </c>
      <c r="M16" s="76" t="s">
        <v>554</v>
      </c>
      <c r="N16" s="70" t="s">
        <v>554</v>
      </c>
      <c r="P16" s="1">
        <f t="shared" si="0"/>
        <v>0</v>
      </c>
      <c r="Q16" s="1">
        <v>0.9</v>
      </c>
      <c r="R16" s="30">
        <v>9.9879999999999899E-2</v>
      </c>
      <c r="S16" s="4">
        <f t="shared" si="1"/>
        <v>0.99987999999999988</v>
      </c>
      <c r="X16" s="3">
        <v>20</v>
      </c>
      <c r="Y16" s="3">
        <v>20</v>
      </c>
    </row>
    <row r="17" spans="1:25" s="1" customFormat="1" ht="14.25" x14ac:dyDescent="0.2">
      <c r="A17" s="7">
        <f t="shared" si="2"/>
        <v>14</v>
      </c>
      <c r="B17" s="29"/>
      <c r="C17" s="23"/>
      <c r="D17" s="11" t="s">
        <v>868</v>
      </c>
      <c r="E17" s="11" t="s">
        <v>755</v>
      </c>
      <c r="F17" s="12">
        <v>64</v>
      </c>
      <c r="G17" s="12" t="s">
        <v>531</v>
      </c>
      <c r="H17" s="13">
        <v>250</v>
      </c>
      <c r="I17" s="59" t="s">
        <v>1413</v>
      </c>
      <c r="J17" s="131" t="s">
        <v>269</v>
      </c>
      <c r="K17" s="157">
        <v>0</v>
      </c>
      <c r="L17" s="155">
        <v>0</v>
      </c>
      <c r="M17" s="76" t="s">
        <v>556</v>
      </c>
      <c r="N17" s="70" t="s">
        <v>558</v>
      </c>
      <c r="P17" s="1">
        <f t="shared" si="0"/>
        <v>0</v>
      </c>
      <c r="Q17" s="1">
        <v>0.9</v>
      </c>
      <c r="R17" s="30">
        <v>9.9869999999999903E-2</v>
      </c>
      <c r="S17" s="4">
        <f t="shared" si="1"/>
        <v>0.99986999999999993</v>
      </c>
      <c r="X17" s="3">
        <v>20</v>
      </c>
      <c r="Y17" s="3">
        <v>20</v>
      </c>
    </row>
    <row r="18" spans="1:25" s="1" customFormat="1" ht="14.25" x14ac:dyDescent="0.2">
      <c r="A18" s="7">
        <f t="shared" si="2"/>
        <v>15</v>
      </c>
      <c r="B18" s="29"/>
      <c r="C18" s="23"/>
      <c r="D18" s="11" t="s">
        <v>857</v>
      </c>
      <c r="E18" s="11" t="s">
        <v>512</v>
      </c>
      <c r="F18" s="12">
        <v>32</v>
      </c>
      <c r="G18" s="12" t="s">
        <v>562</v>
      </c>
      <c r="H18" s="13">
        <v>150</v>
      </c>
      <c r="I18" s="59"/>
      <c r="J18" s="131" t="s">
        <v>266</v>
      </c>
      <c r="K18" s="157">
        <v>0</v>
      </c>
      <c r="L18" s="155">
        <v>0</v>
      </c>
      <c r="M18" s="76" t="s">
        <v>546</v>
      </c>
      <c r="N18" s="70" t="s">
        <v>547</v>
      </c>
      <c r="P18" s="1">
        <f t="shared" si="0"/>
        <v>0</v>
      </c>
      <c r="Q18" s="1">
        <v>0.9</v>
      </c>
      <c r="R18" s="30">
        <v>9.9859999999999893E-2</v>
      </c>
      <c r="S18" s="4">
        <f t="shared" si="1"/>
        <v>0.99985999999999997</v>
      </c>
      <c r="X18" s="3">
        <v>20</v>
      </c>
      <c r="Y18" s="3">
        <v>20</v>
      </c>
    </row>
    <row r="19" spans="1:25" s="1" customFormat="1" ht="15" x14ac:dyDescent="0.25">
      <c r="A19" s="7">
        <f t="shared" si="2"/>
        <v>16</v>
      </c>
      <c r="B19" s="29"/>
      <c r="C19" s="23"/>
      <c r="D19" s="11" t="s">
        <v>858</v>
      </c>
      <c r="E19" s="11" t="s">
        <v>532</v>
      </c>
      <c r="F19" s="12">
        <v>32</v>
      </c>
      <c r="G19" s="12" t="s">
        <v>531</v>
      </c>
      <c r="H19" s="13">
        <v>200</v>
      </c>
      <c r="I19" s="93" t="s">
        <v>936</v>
      </c>
      <c r="J19" s="131" t="s">
        <v>266</v>
      </c>
      <c r="K19" s="157">
        <v>0</v>
      </c>
      <c r="L19" s="155">
        <v>0</v>
      </c>
      <c r="M19" s="76" t="s">
        <v>556</v>
      </c>
      <c r="N19" s="70" t="s">
        <v>556</v>
      </c>
      <c r="P19" s="1">
        <f t="shared" si="0"/>
        <v>0</v>
      </c>
      <c r="Q19" s="1">
        <v>0.9</v>
      </c>
      <c r="R19" s="30">
        <v>9.9849999999999897E-2</v>
      </c>
      <c r="S19" s="4">
        <f t="shared" si="1"/>
        <v>0.99984999999999991</v>
      </c>
      <c r="X19" s="3">
        <v>15</v>
      </c>
      <c r="Y19" s="3">
        <v>15</v>
      </c>
    </row>
    <row r="20" spans="1:25" s="1" customFormat="1" ht="14.25" x14ac:dyDescent="0.2">
      <c r="A20" s="7">
        <f t="shared" si="2"/>
        <v>17</v>
      </c>
      <c r="B20" s="29"/>
      <c r="C20" s="23"/>
      <c r="D20" s="11" t="s">
        <v>1039</v>
      </c>
      <c r="E20" s="11" t="s">
        <v>533</v>
      </c>
      <c r="F20" s="12">
        <v>32</v>
      </c>
      <c r="G20" s="12" t="s">
        <v>531</v>
      </c>
      <c r="H20" s="13">
        <v>200</v>
      </c>
      <c r="I20" s="59"/>
      <c r="J20" s="131" t="s">
        <v>266</v>
      </c>
      <c r="K20" s="157">
        <v>0</v>
      </c>
      <c r="L20" s="155">
        <v>0</v>
      </c>
      <c r="M20" s="76"/>
      <c r="N20" s="70"/>
      <c r="P20" s="1">
        <f t="shared" si="0"/>
        <v>0</v>
      </c>
      <c r="Q20" s="1">
        <v>0.9</v>
      </c>
      <c r="R20" s="30">
        <v>9.9839999999999804E-2</v>
      </c>
      <c r="S20" s="4">
        <f t="shared" si="1"/>
        <v>0.99983999999999984</v>
      </c>
      <c r="X20" s="3">
        <v>15</v>
      </c>
      <c r="Y20" s="3">
        <v>15</v>
      </c>
    </row>
    <row r="21" spans="1:25" s="1" customFormat="1" ht="14.25" x14ac:dyDescent="0.2">
      <c r="A21" s="7">
        <f t="shared" si="2"/>
        <v>18</v>
      </c>
      <c r="B21" s="29"/>
      <c r="C21" s="23"/>
      <c r="D21" s="11" t="s">
        <v>859</v>
      </c>
      <c r="E21" s="11" t="s">
        <v>758</v>
      </c>
      <c r="F21" s="12">
        <v>32</v>
      </c>
      <c r="G21" s="12" t="s">
        <v>531</v>
      </c>
      <c r="H21" s="13">
        <v>200</v>
      </c>
      <c r="I21" s="59"/>
      <c r="J21" s="131" t="s">
        <v>266</v>
      </c>
      <c r="K21" s="157">
        <v>0</v>
      </c>
      <c r="L21" s="155">
        <v>0</v>
      </c>
      <c r="M21" s="76"/>
      <c r="N21" s="70"/>
      <c r="P21" s="1">
        <f t="shared" si="0"/>
        <v>0</v>
      </c>
      <c r="Q21" s="1">
        <v>0.9</v>
      </c>
      <c r="R21" s="30">
        <v>9.9829999999999794E-2</v>
      </c>
      <c r="S21" s="4">
        <f t="shared" si="1"/>
        <v>0.99982999999999977</v>
      </c>
      <c r="X21" s="3">
        <v>15</v>
      </c>
      <c r="Y21" s="3">
        <v>15</v>
      </c>
    </row>
    <row r="22" spans="1:25" s="1" customFormat="1" ht="14.25" x14ac:dyDescent="0.2">
      <c r="A22" s="7">
        <f t="shared" si="2"/>
        <v>19</v>
      </c>
      <c r="B22" s="29"/>
      <c r="C22" s="23"/>
      <c r="D22" s="11" t="s">
        <v>1242</v>
      </c>
      <c r="E22" s="11" t="s">
        <v>1357</v>
      </c>
      <c r="F22" s="12">
        <v>32</v>
      </c>
      <c r="G22" s="12" t="s">
        <v>531</v>
      </c>
      <c r="H22" s="13">
        <v>200</v>
      </c>
      <c r="I22" s="59"/>
      <c r="J22" s="131" t="s">
        <v>266</v>
      </c>
      <c r="K22" s="157">
        <v>0</v>
      </c>
      <c r="L22" s="155">
        <v>0</v>
      </c>
      <c r="M22" s="76"/>
      <c r="N22" s="70"/>
      <c r="P22" s="1">
        <f t="shared" si="0"/>
        <v>0</v>
      </c>
      <c r="Q22" s="1">
        <v>0.9</v>
      </c>
      <c r="R22" s="30">
        <v>9.9819999999999798E-2</v>
      </c>
      <c r="S22" s="4">
        <f t="shared" si="1"/>
        <v>0.99981999999999982</v>
      </c>
      <c r="X22" s="3">
        <v>15</v>
      </c>
      <c r="Y22" s="3">
        <v>15</v>
      </c>
    </row>
    <row r="23" spans="1:25" s="1" customFormat="1" ht="14.25" x14ac:dyDescent="0.2">
      <c r="A23" s="7">
        <f t="shared" si="2"/>
        <v>20</v>
      </c>
      <c r="B23" s="29"/>
      <c r="C23" s="23"/>
      <c r="D23" s="11" t="s">
        <v>860</v>
      </c>
      <c r="E23" s="11" t="s">
        <v>759</v>
      </c>
      <c r="F23" s="12">
        <v>32</v>
      </c>
      <c r="G23" s="12" t="s">
        <v>531</v>
      </c>
      <c r="H23" s="13">
        <v>200</v>
      </c>
      <c r="I23" s="59"/>
      <c r="J23" s="131" t="s">
        <v>266</v>
      </c>
      <c r="K23" s="157">
        <v>0</v>
      </c>
      <c r="L23" s="155">
        <v>0</v>
      </c>
      <c r="M23" s="76" t="s">
        <v>546</v>
      </c>
      <c r="N23" s="70" t="s">
        <v>546</v>
      </c>
      <c r="P23" s="1">
        <f t="shared" si="0"/>
        <v>0</v>
      </c>
      <c r="Q23" s="1">
        <v>0.9</v>
      </c>
      <c r="R23" s="30">
        <v>9.9809999999999802E-2</v>
      </c>
      <c r="S23" s="4">
        <f t="shared" si="1"/>
        <v>0.99980999999999987</v>
      </c>
      <c r="X23" s="3">
        <v>15</v>
      </c>
      <c r="Y23" s="3">
        <v>15</v>
      </c>
    </row>
    <row r="24" spans="1:25" s="1" customFormat="1" ht="14.25" x14ac:dyDescent="0.2">
      <c r="A24" s="7">
        <f t="shared" si="2"/>
        <v>21</v>
      </c>
      <c r="B24" s="29"/>
      <c r="C24" s="23"/>
      <c r="D24" s="11" t="s">
        <v>861</v>
      </c>
      <c r="E24" s="11" t="s">
        <v>534</v>
      </c>
      <c r="F24" s="12">
        <v>32</v>
      </c>
      <c r="G24" s="12" t="s">
        <v>531</v>
      </c>
      <c r="H24" s="13">
        <v>200</v>
      </c>
      <c r="I24" s="59"/>
      <c r="J24" s="132" t="s">
        <v>268</v>
      </c>
      <c r="K24" s="157">
        <v>0</v>
      </c>
      <c r="L24" s="155">
        <v>0</v>
      </c>
      <c r="M24" s="76"/>
      <c r="N24" s="70"/>
      <c r="P24" s="1">
        <f t="shared" si="0"/>
        <v>0</v>
      </c>
      <c r="Q24" s="1">
        <v>0.9</v>
      </c>
      <c r="R24" s="30">
        <v>9.9799999999999806E-2</v>
      </c>
      <c r="S24" s="4">
        <f t="shared" si="1"/>
        <v>0.9997999999999998</v>
      </c>
      <c r="X24" s="3">
        <v>15</v>
      </c>
      <c r="Y24" s="3">
        <v>15</v>
      </c>
    </row>
    <row r="25" spans="1:25" s="1" customFormat="1" ht="14.25" x14ac:dyDescent="0.2">
      <c r="A25" s="7">
        <f t="shared" si="2"/>
        <v>22</v>
      </c>
      <c r="B25" s="29"/>
      <c r="C25" s="23"/>
      <c r="D25" s="11" t="s">
        <v>862</v>
      </c>
      <c r="E25" s="11" t="s">
        <v>760</v>
      </c>
      <c r="F25" s="12">
        <v>32</v>
      </c>
      <c r="G25" s="12" t="s">
        <v>531</v>
      </c>
      <c r="H25" s="13">
        <v>200</v>
      </c>
      <c r="I25" s="59"/>
      <c r="J25" s="132" t="s">
        <v>266</v>
      </c>
      <c r="K25" s="157">
        <v>0</v>
      </c>
      <c r="L25" s="155">
        <v>0</v>
      </c>
      <c r="M25" s="76"/>
      <c r="N25" s="70"/>
      <c r="P25" s="1">
        <f t="shared" si="0"/>
        <v>0</v>
      </c>
      <c r="Q25" s="1">
        <v>0.9</v>
      </c>
      <c r="R25" s="30">
        <v>9.9789999999999796E-2</v>
      </c>
      <c r="S25" s="4">
        <f t="shared" si="1"/>
        <v>0.99978999999999985</v>
      </c>
      <c r="X25" s="3">
        <v>15</v>
      </c>
      <c r="Y25" s="3">
        <v>15</v>
      </c>
    </row>
    <row r="26" spans="1:25" s="1" customFormat="1" ht="27" customHeight="1" x14ac:dyDescent="0.2">
      <c r="A26" s="169">
        <f t="shared" si="2"/>
        <v>23</v>
      </c>
      <c r="B26" s="159"/>
      <c r="C26" s="160"/>
      <c r="D26" s="11" t="s">
        <v>863</v>
      </c>
      <c r="E26" s="11" t="s">
        <v>513</v>
      </c>
      <c r="F26" s="178" t="s">
        <v>1098</v>
      </c>
      <c r="G26" s="176" t="s">
        <v>1098</v>
      </c>
      <c r="H26" s="177" t="s">
        <v>1098</v>
      </c>
      <c r="I26" s="183" t="s">
        <v>1410</v>
      </c>
      <c r="J26" s="176" t="s">
        <v>1098</v>
      </c>
      <c r="K26" s="180" t="s">
        <v>1098</v>
      </c>
      <c r="L26" s="155"/>
      <c r="M26" s="175" t="s">
        <v>567</v>
      </c>
      <c r="N26" s="103" t="s">
        <v>567</v>
      </c>
      <c r="P26" s="1">
        <f t="shared" si="0"/>
        <v>0</v>
      </c>
      <c r="Q26" s="1">
        <v>0.9</v>
      </c>
      <c r="R26" s="30">
        <v>9.9779999999999799E-2</v>
      </c>
      <c r="S26" s="4">
        <f t="shared" si="1"/>
        <v>0.99977999999999978</v>
      </c>
      <c r="X26" s="3"/>
      <c r="Y26" s="3"/>
    </row>
    <row r="27" spans="1:25" s="1" customFormat="1" ht="14.25" x14ac:dyDescent="0.2">
      <c r="A27" s="7">
        <f t="shared" si="2"/>
        <v>24</v>
      </c>
      <c r="B27" s="29"/>
      <c r="C27" s="23"/>
      <c r="D27" s="11" t="s">
        <v>1420</v>
      </c>
      <c r="E27" s="11" t="s">
        <v>568</v>
      </c>
      <c r="F27" s="12">
        <v>64</v>
      </c>
      <c r="G27" s="12" t="s">
        <v>562</v>
      </c>
      <c r="H27" s="13">
        <v>250</v>
      </c>
      <c r="I27" s="59" t="s">
        <v>1419</v>
      </c>
      <c r="J27" s="132" t="s">
        <v>266</v>
      </c>
      <c r="K27" s="157">
        <v>0</v>
      </c>
      <c r="L27" s="155">
        <v>0</v>
      </c>
      <c r="M27" s="76" t="s">
        <v>555</v>
      </c>
      <c r="N27" s="70" t="s">
        <v>553</v>
      </c>
      <c r="P27" s="1">
        <f t="shared" si="0"/>
        <v>0</v>
      </c>
      <c r="Q27" s="1">
        <v>0.9</v>
      </c>
      <c r="R27" s="30">
        <v>9.9769999999999803E-2</v>
      </c>
      <c r="S27" s="4">
        <f t="shared" si="1"/>
        <v>0.99976999999999983</v>
      </c>
      <c r="X27" s="3">
        <v>20</v>
      </c>
      <c r="Y27" s="3">
        <v>20</v>
      </c>
    </row>
    <row r="28" spans="1:25" s="1" customFormat="1" ht="14.25" x14ac:dyDescent="0.2">
      <c r="A28" s="7">
        <f t="shared" si="2"/>
        <v>25</v>
      </c>
      <c r="B28" s="29"/>
      <c r="C28" s="23"/>
      <c r="D28" s="11" t="s">
        <v>1040</v>
      </c>
      <c r="E28" s="11" t="s">
        <v>1044</v>
      </c>
      <c r="F28" s="12">
        <v>64</v>
      </c>
      <c r="G28" s="12" t="s">
        <v>531</v>
      </c>
      <c r="H28" s="13">
        <v>250</v>
      </c>
      <c r="I28" s="59"/>
      <c r="J28" s="132" t="s">
        <v>269</v>
      </c>
      <c r="K28" s="157">
        <v>0</v>
      </c>
      <c r="L28" s="155">
        <v>0</v>
      </c>
      <c r="M28" s="76" t="s">
        <v>553</v>
      </c>
      <c r="N28" s="70" t="s">
        <v>553</v>
      </c>
      <c r="P28" s="1">
        <f t="shared" si="0"/>
        <v>0</v>
      </c>
      <c r="Q28" s="1">
        <v>0.9</v>
      </c>
      <c r="R28" s="30">
        <v>9.9759999999999793E-2</v>
      </c>
      <c r="S28" s="4">
        <f t="shared" si="1"/>
        <v>0.99975999999999976</v>
      </c>
      <c r="X28" s="3">
        <v>20</v>
      </c>
      <c r="Y28" s="3">
        <v>20</v>
      </c>
    </row>
    <row r="29" spans="1:25" s="1" customFormat="1" ht="14.25" x14ac:dyDescent="0.2">
      <c r="A29" s="7">
        <f t="shared" si="2"/>
        <v>26</v>
      </c>
      <c r="B29" s="29"/>
      <c r="C29" s="23"/>
      <c r="D29" s="11" t="s">
        <v>1041</v>
      </c>
      <c r="E29" s="11" t="s">
        <v>1045</v>
      </c>
      <c r="F29" s="12">
        <v>64</v>
      </c>
      <c r="G29" s="12" t="s">
        <v>531</v>
      </c>
      <c r="H29" s="13">
        <v>250</v>
      </c>
      <c r="I29" s="59"/>
      <c r="J29" s="132" t="s">
        <v>269</v>
      </c>
      <c r="K29" s="157">
        <v>0</v>
      </c>
      <c r="L29" s="155">
        <v>0</v>
      </c>
      <c r="M29" s="76" t="s">
        <v>554</v>
      </c>
      <c r="N29" s="70" t="s">
        <v>553</v>
      </c>
      <c r="P29" s="1">
        <f t="shared" si="0"/>
        <v>0</v>
      </c>
      <c r="Q29" s="1">
        <v>0.9</v>
      </c>
      <c r="R29" s="30">
        <v>9.9749999999999797E-2</v>
      </c>
      <c r="S29" s="4">
        <f t="shared" si="1"/>
        <v>0.99974999999999981</v>
      </c>
      <c r="X29" s="3">
        <v>20</v>
      </c>
      <c r="Y29" s="3">
        <v>20</v>
      </c>
    </row>
    <row r="30" spans="1:25" s="1" customFormat="1" ht="14.25" x14ac:dyDescent="0.2">
      <c r="A30" s="7">
        <f t="shared" si="2"/>
        <v>27</v>
      </c>
      <c r="B30" s="29"/>
      <c r="C30" s="23"/>
      <c r="D30" s="11" t="s">
        <v>1042</v>
      </c>
      <c r="E30" s="11" t="s">
        <v>1046</v>
      </c>
      <c r="F30" s="12">
        <v>64</v>
      </c>
      <c r="G30" s="12" t="s">
        <v>531</v>
      </c>
      <c r="H30" s="13">
        <v>250</v>
      </c>
      <c r="I30" s="59"/>
      <c r="J30" s="132" t="s">
        <v>269</v>
      </c>
      <c r="K30" s="157">
        <v>0</v>
      </c>
      <c r="L30" s="155">
        <v>0</v>
      </c>
      <c r="M30" s="76" t="s">
        <v>554</v>
      </c>
      <c r="N30" s="70" t="s">
        <v>553</v>
      </c>
      <c r="P30" s="1">
        <f t="shared" si="0"/>
        <v>0</v>
      </c>
      <c r="Q30" s="1">
        <v>0.9</v>
      </c>
      <c r="R30" s="30">
        <v>9.9739999999999704E-2</v>
      </c>
      <c r="S30" s="4">
        <f t="shared" si="1"/>
        <v>0.99973999999999974</v>
      </c>
      <c r="X30" s="3">
        <v>20</v>
      </c>
      <c r="Y30" s="3">
        <v>20</v>
      </c>
    </row>
    <row r="31" spans="1:25" s="1" customFormat="1" ht="14.25" x14ac:dyDescent="0.2">
      <c r="A31" s="7">
        <f t="shared" si="2"/>
        <v>28</v>
      </c>
      <c r="B31" s="29"/>
      <c r="C31" s="23"/>
      <c r="D31" s="11" t="s">
        <v>1043</v>
      </c>
      <c r="E31" s="11" t="s">
        <v>1047</v>
      </c>
      <c r="F31" s="12">
        <v>64</v>
      </c>
      <c r="G31" s="12" t="s">
        <v>531</v>
      </c>
      <c r="H31" s="13">
        <v>250</v>
      </c>
      <c r="I31" s="59"/>
      <c r="J31" s="132" t="s">
        <v>266</v>
      </c>
      <c r="K31" s="157">
        <v>0</v>
      </c>
      <c r="L31" s="155">
        <v>0</v>
      </c>
      <c r="M31" s="76" t="s">
        <v>558</v>
      </c>
      <c r="N31" s="70" t="s">
        <v>558</v>
      </c>
      <c r="P31" s="1">
        <f t="shared" si="0"/>
        <v>0</v>
      </c>
      <c r="Q31" s="1">
        <v>0.9</v>
      </c>
      <c r="R31" s="30">
        <v>9.9729999999999694E-2</v>
      </c>
      <c r="S31" s="4">
        <f t="shared" si="1"/>
        <v>0.99972999999999967</v>
      </c>
      <c r="X31" s="3">
        <v>20</v>
      </c>
      <c r="Y31" s="3">
        <v>20</v>
      </c>
    </row>
    <row r="32" spans="1:25" s="1" customFormat="1" ht="14.25" x14ac:dyDescent="0.2">
      <c r="A32" s="7">
        <f t="shared" si="2"/>
        <v>29</v>
      </c>
      <c r="B32" s="29"/>
      <c r="C32" s="23"/>
      <c r="D32" s="11" t="s">
        <v>1243</v>
      </c>
      <c r="E32" s="11" t="s">
        <v>1244</v>
      </c>
      <c r="F32" s="12">
        <v>64</v>
      </c>
      <c r="G32" s="12" t="s">
        <v>531</v>
      </c>
      <c r="H32" s="13">
        <v>250</v>
      </c>
      <c r="I32" s="59" t="s">
        <v>1411</v>
      </c>
      <c r="J32" s="132" t="s">
        <v>269</v>
      </c>
      <c r="K32" s="157">
        <v>0</v>
      </c>
      <c r="L32" s="155">
        <v>0</v>
      </c>
      <c r="M32" s="76" t="s">
        <v>552</v>
      </c>
      <c r="N32" s="70" t="s">
        <v>554</v>
      </c>
      <c r="P32" s="1">
        <f t="shared" si="0"/>
        <v>0</v>
      </c>
      <c r="Q32" s="1">
        <v>0.9</v>
      </c>
      <c r="R32" s="30">
        <v>9.9719999999999698E-2</v>
      </c>
      <c r="S32" s="4">
        <f t="shared" si="1"/>
        <v>0.99971999999999972</v>
      </c>
      <c r="X32" s="3">
        <v>20</v>
      </c>
      <c r="Y32" s="3">
        <v>20</v>
      </c>
    </row>
    <row r="33" spans="1:25" s="1" customFormat="1" ht="14.25" x14ac:dyDescent="0.2">
      <c r="A33" s="7">
        <f t="shared" si="2"/>
        <v>30</v>
      </c>
      <c r="B33" s="29"/>
      <c r="C33" s="23"/>
      <c r="D33" s="11" t="s">
        <v>833</v>
      </c>
      <c r="E33" s="11" t="s">
        <v>535</v>
      </c>
      <c r="F33" s="12">
        <v>64</v>
      </c>
      <c r="G33" s="12" t="s">
        <v>563</v>
      </c>
      <c r="H33" s="13">
        <v>200</v>
      </c>
      <c r="I33" s="59"/>
      <c r="J33" s="132" t="s">
        <v>267</v>
      </c>
      <c r="K33" s="157">
        <v>0</v>
      </c>
      <c r="L33" s="155">
        <v>0</v>
      </c>
      <c r="M33" s="76"/>
      <c r="N33" s="70"/>
      <c r="P33" s="1">
        <f t="shared" si="0"/>
        <v>0</v>
      </c>
      <c r="Q33" s="1">
        <v>0.9</v>
      </c>
      <c r="R33" s="30">
        <v>9.9709999999999702E-2</v>
      </c>
      <c r="S33" s="4">
        <f t="shared" si="1"/>
        <v>0.99970999999999977</v>
      </c>
      <c r="X33" s="3">
        <v>20</v>
      </c>
      <c r="Y33" s="3">
        <v>20</v>
      </c>
    </row>
    <row r="34" spans="1:25" s="1" customFormat="1" ht="14.25" x14ac:dyDescent="0.2">
      <c r="A34" s="7">
        <f t="shared" si="2"/>
        <v>31</v>
      </c>
      <c r="B34" s="29"/>
      <c r="C34" s="23"/>
      <c r="D34" s="11" t="s">
        <v>834</v>
      </c>
      <c r="E34" s="11" t="s">
        <v>681</v>
      </c>
      <c r="F34" s="12">
        <v>64</v>
      </c>
      <c r="G34" s="12" t="s">
        <v>531</v>
      </c>
      <c r="H34" s="13">
        <v>150</v>
      </c>
      <c r="I34" s="59"/>
      <c r="J34" s="132" t="s">
        <v>267</v>
      </c>
      <c r="K34" s="157">
        <v>0</v>
      </c>
      <c r="L34" s="155">
        <v>0</v>
      </c>
      <c r="M34" s="76"/>
      <c r="N34" s="70"/>
      <c r="P34" s="1">
        <f t="shared" si="0"/>
        <v>0</v>
      </c>
      <c r="Q34" s="1">
        <v>0.9</v>
      </c>
      <c r="R34" s="30">
        <v>9.9699999999999706E-2</v>
      </c>
      <c r="S34" s="4">
        <f t="shared" si="1"/>
        <v>0.9996999999999997</v>
      </c>
      <c r="X34" s="3">
        <v>20</v>
      </c>
      <c r="Y34" s="3">
        <v>20</v>
      </c>
    </row>
    <row r="35" spans="1:25" s="1" customFormat="1" ht="14.25" x14ac:dyDescent="0.2">
      <c r="A35" s="7">
        <f t="shared" si="2"/>
        <v>32</v>
      </c>
      <c r="B35" s="29"/>
      <c r="C35" s="23"/>
      <c r="D35" s="11" t="s">
        <v>835</v>
      </c>
      <c r="E35" s="11" t="s">
        <v>536</v>
      </c>
      <c r="F35" s="12">
        <v>32</v>
      </c>
      <c r="G35" s="12" t="s">
        <v>531</v>
      </c>
      <c r="H35" s="13">
        <v>100</v>
      </c>
      <c r="I35" s="59"/>
      <c r="J35" s="132" t="s">
        <v>267</v>
      </c>
      <c r="K35" s="157">
        <v>0</v>
      </c>
      <c r="L35" s="155">
        <v>0</v>
      </c>
      <c r="M35" s="76" t="s">
        <v>553</v>
      </c>
      <c r="N35" s="70" t="s">
        <v>557</v>
      </c>
      <c r="P35" s="1">
        <f t="shared" si="0"/>
        <v>0</v>
      </c>
      <c r="Q35" s="1">
        <v>0.9</v>
      </c>
      <c r="R35" s="30">
        <v>9.9689999999999696E-2</v>
      </c>
      <c r="S35" s="4">
        <f t="shared" si="1"/>
        <v>0.99968999999999975</v>
      </c>
      <c r="X35" s="3">
        <v>20</v>
      </c>
      <c r="Y35" s="3">
        <v>20</v>
      </c>
    </row>
    <row r="36" spans="1:25" s="1" customFormat="1" ht="14.25" x14ac:dyDescent="0.2">
      <c r="A36" s="7">
        <f t="shared" si="2"/>
        <v>33</v>
      </c>
      <c r="B36" s="29"/>
      <c r="C36" s="24"/>
      <c r="D36" s="11" t="s">
        <v>836</v>
      </c>
      <c r="E36" s="11" t="s">
        <v>541</v>
      </c>
      <c r="F36" s="12">
        <v>32</v>
      </c>
      <c r="G36" s="12" t="s">
        <v>531</v>
      </c>
      <c r="H36" s="13">
        <v>150</v>
      </c>
      <c r="I36" s="59"/>
      <c r="J36" s="132" t="s">
        <v>869</v>
      </c>
      <c r="K36" s="157">
        <v>0</v>
      </c>
      <c r="L36" s="155">
        <v>0</v>
      </c>
      <c r="M36" s="76" t="s">
        <v>554</v>
      </c>
      <c r="N36" s="70" t="s">
        <v>547</v>
      </c>
      <c r="P36" s="1">
        <f t="shared" si="0"/>
        <v>0</v>
      </c>
      <c r="Q36" s="1">
        <v>0.9</v>
      </c>
      <c r="R36" s="30">
        <v>9.9679999999999699E-2</v>
      </c>
      <c r="S36" s="4">
        <f t="shared" si="1"/>
        <v>0.99967999999999968</v>
      </c>
      <c r="X36" s="3">
        <v>20</v>
      </c>
      <c r="Y36" s="3">
        <v>20</v>
      </c>
    </row>
    <row r="37" spans="1:25" s="1" customFormat="1" ht="14.25" x14ac:dyDescent="0.2">
      <c r="A37" s="7">
        <f t="shared" si="2"/>
        <v>34</v>
      </c>
      <c r="B37" s="29"/>
      <c r="C37" s="24"/>
      <c r="D37" s="11" t="s">
        <v>837</v>
      </c>
      <c r="E37" s="11" t="s">
        <v>514</v>
      </c>
      <c r="F37" s="12">
        <v>32</v>
      </c>
      <c r="G37" s="12" t="s">
        <v>531</v>
      </c>
      <c r="H37" s="13">
        <v>250</v>
      </c>
      <c r="I37" s="59"/>
      <c r="J37" s="132" t="s">
        <v>266</v>
      </c>
      <c r="K37" s="157">
        <v>0</v>
      </c>
      <c r="L37" s="155">
        <v>0</v>
      </c>
      <c r="M37" s="76" t="s">
        <v>553</v>
      </c>
      <c r="N37" s="70" t="s">
        <v>553</v>
      </c>
      <c r="P37" s="1">
        <f t="shared" si="0"/>
        <v>0</v>
      </c>
      <c r="Q37" s="1">
        <v>0.9</v>
      </c>
      <c r="R37" s="30">
        <v>9.9669999999999703E-2</v>
      </c>
      <c r="S37" s="4">
        <f t="shared" si="1"/>
        <v>0.99966999999999973</v>
      </c>
      <c r="X37" s="3">
        <v>20</v>
      </c>
      <c r="Y37" s="3">
        <v>20</v>
      </c>
    </row>
    <row r="38" spans="1:25" s="1" customFormat="1" ht="14.25" x14ac:dyDescent="0.2">
      <c r="A38" s="7">
        <f t="shared" si="2"/>
        <v>35</v>
      </c>
      <c r="B38" s="29"/>
      <c r="C38" s="23"/>
      <c r="D38" s="11" t="s">
        <v>838</v>
      </c>
      <c r="E38" s="11" t="s">
        <v>515</v>
      </c>
      <c r="F38" s="12">
        <v>32</v>
      </c>
      <c r="G38" s="12" t="s">
        <v>562</v>
      </c>
      <c r="H38" s="13">
        <v>150</v>
      </c>
      <c r="I38" s="59"/>
      <c r="J38" s="132" t="s">
        <v>1360</v>
      </c>
      <c r="K38" s="157" t="s">
        <v>1104</v>
      </c>
      <c r="L38" s="155">
        <v>3.9E-2</v>
      </c>
      <c r="M38" s="76"/>
      <c r="N38" s="70"/>
      <c r="P38" s="1">
        <f t="shared" si="0"/>
        <v>0</v>
      </c>
      <c r="Q38" s="1">
        <v>0.9</v>
      </c>
      <c r="R38" s="30">
        <v>9.9659999999999693E-2</v>
      </c>
      <c r="S38" s="4">
        <f t="shared" si="1"/>
        <v>0.99965999999999977</v>
      </c>
      <c r="X38" s="3">
        <v>20</v>
      </c>
      <c r="Y38" s="3">
        <v>20</v>
      </c>
    </row>
    <row r="39" spans="1:25" s="1" customFormat="1" ht="14.25" x14ac:dyDescent="0.2">
      <c r="A39" s="7">
        <f t="shared" si="2"/>
        <v>36</v>
      </c>
      <c r="B39" s="29"/>
      <c r="C39" s="23"/>
      <c r="D39" s="11" t="s">
        <v>816</v>
      </c>
      <c r="E39" s="11" t="s">
        <v>817</v>
      </c>
      <c r="F39" s="12">
        <v>32</v>
      </c>
      <c r="G39" s="12" t="s">
        <v>562</v>
      </c>
      <c r="H39" s="13">
        <v>100</v>
      </c>
      <c r="I39" s="59"/>
      <c r="J39" s="132" t="s">
        <v>267</v>
      </c>
      <c r="K39" s="157">
        <v>0</v>
      </c>
      <c r="L39" s="155">
        <v>0</v>
      </c>
      <c r="M39" s="76"/>
      <c r="N39" s="70"/>
      <c r="P39" s="1">
        <f t="shared" si="0"/>
        <v>0</v>
      </c>
      <c r="Q39" s="1">
        <v>0.9</v>
      </c>
      <c r="R39" s="30">
        <v>9.9649999999999697E-2</v>
      </c>
      <c r="S39" s="4">
        <f t="shared" si="1"/>
        <v>0.99964999999999971</v>
      </c>
      <c r="X39" s="3">
        <v>20</v>
      </c>
      <c r="Y39" s="3">
        <v>20</v>
      </c>
    </row>
    <row r="40" spans="1:25" s="1" customFormat="1" ht="14.25" x14ac:dyDescent="0.2">
      <c r="A40" s="7">
        <f t="shared" si="2"/>
        <v>37</v>
      </c>
      <c r="B40" s="29"/>
      <c r="C40" s="23"/>
      <c r="D40" s="11" t="s">
        <v>1121</v>
      </c>
      <c r="E40" s="11" t="s">
        <v>1122</v>
      </c>
      <c r="F40" s="12">
        <v>64</v>
      </c>
      <c r="G40" s="12" t="s">
        <v>562</v>
      </c>
      <c r="H40" s="13">
        <v>200</v>
      </c>
      <c r="I40" s="59"/>
      <c r="J40" s="132" t="s">
        <v>267</v>
      </c>
      <c r="K40" s="157">
        <v>0</v>
      </c>
      <c r="L40" s="155">
        <v>0</v>
      </c>
      <c r="M40" s="76"/>
      <c r="N40" s="70"/>
      <c r="P40" s="1">
        <f t="shared" si="0"/>
        <v>0</v>
      </c>
      <c r="Q40" s="1">
        <v>0.9</v>
      </c>
      <c r="R40" s="30">
        <v>9.9639999999999604E-2</v>
      </c>
      <c r="S40" s="4">
        <f t="shared" si="1"/>
        <v>0.99963999999999964</v>
      </c>
      <c r="X40" s="3">
        <v>20</v>
      </c>
      <c r="Y40" s="3">
        <v>20</v>
      </c>
    </row>
    <row r="41" spans="1:25" s="1" customFormat="1" ht="14.25" x14ac:dyDescent="0.2">
      <c r="A41" s="7">
        <f t="shared" si="2"/>
        <v>38</v>
      </c>
      <c r="B41" s="29"/>
      <c r="C41" s="23"/>
      <c r="D41" s="11" t="s">
        <v>924</v>
      </c>
      <c r="E41" s="11" t="s">
        <v>925</v>
      </c>
      <c r="F41" s="12">
        <v>32</v>
      </c>
      <c r="G41" s="12" t="s">
        <v>562</v>
      </c>
      <c r="H41" s="13">
        <v>100</v>
      </c>
      <c r="I41" s="59"/>
      <c r="J41" s="132" t="s">
        <v>897</v>
      </c>
      <c r="K41" s="157">
        <v>0</v>
      </c>
      <c r="L41" s="155">
        <v>0</v>
      </c>
      <c r="M41" s="76"/>
      <c r="N41" s="70"/>
      <c r="P41" s="1">
        <f t="shared" si="0"/>
        <v>0</v>
      </c>
      <c r="Q41" s="1">
        <v>0.9</v>
      </c>
      <c r="R41" s="30">
        <v>9.9629999999999594E-2</v>
      </c>
      <c r="S41" s="4">
        <f t="shared" si="1"/>
        <v>0.99962999999999957</v>
      </c>
      <c r="X41" s="3">
        <v>20</v>
      </c>
      <c r="Y41" s="3">
        <v>20</v>
      </c>
    </row>
    <row r="42" spans="1:25" s="1" customFormat="1" ht="14.25" x14ac:dyDescent="0.2">
      <c r="A42" s="7">
        <f t="shared" si="2"/>
        <v>39</v>
      </c>
      <c r="B42" s="29"/>
      <c r="C42" s="23"/>
      <c r="D42" s="11" t="s">
        <v>1117</v>
      </c>
      <c r="E42" s="11" t="s">
        <v>1118</v>
      </c>
      <c r="F42" s="12">
        <v>64</v>
      </c>
      <c r="G42" s="12" t="s">
        <v>562</v>
      </c>
      <c r="H42" s="13">
        <v>200</v>
      </c>
      <c r="I42" s="59"/>
      <c r="J42" s="132" t="s">
        <v>267</v>
      </c>
      <c r="K42" s="157">
        <v>0</v>
      </c>
      <c r="L42" s="155">
        <v>0</v>
      </c>
      <c r="M42" s="76"/>
      <c r="N42" s="70"/>
      <c r="P42" s="1">
        <f t="shared" si="0"/>
        <v>0</v>
      </c>
      <c r="Q42" s="1">
        <v>0.9</v>
      </c>
      <c r="R42" s="30">
        <v>9.9619999999999598E-2</v>
      </c>
      <c r="S42" s="4">
        <f t="shared" si="1"/>
        <v>0.99961999999999962</v>
      </c>
      <c r="X42" s="3">
        <v>20</v>
      </c>
      <c r="Y42" s="3">
        <v>20</v>
      </c>
    </row>
    <row r="43" spans="1:25" s="1" customFormat="1" ht="14.25" x14ac:dyDescent="0.2">
      <c r="A43" s="7">
        <f t="shared" si="2"/>
        <v>40</v>
      </c>
      <c r="B43" s="29"/>
      <c r="C43" s="23"/>
      <c r="D43" s="11" t="s">
        <v>1119</v>
      </c>
      <c r="E43" s="11" t="s">
        <v>1120</v>
      </c>
      <c r="F43" s="12">
        <v>64</v>
      </c>
      <c r="G43" s="12" t="s">
        <v>562</v>
      </c>
      <c r="H43" s="13">
        <v>200</v>
      </c>
      <c r="I43" s="59"/>
      <c r="J43" s="132" t="s">
        <v>267</v>
      </c>
      <c r="K43" s="157">
        <v>0</v>
      </c>
      <c r="L43" s="155">
        <v>0</v>
      </c>
      <c r="M43" s="76"/>
      <c r="N43" s="70"/>
      <c r="P43" s="1">
        <f t="shared" si="0"/>
        <v>0</v>
      </c>
      <c r="Q43" s="1">
        <v>0.9</v>
      </c>
      <c r="R43" s="30">
        <v>9.9609999999999602E-2</v>
      </c>
      <c r="S43" s="4">
        <f t="shared" si="1"/>
        <v>0.99960999999999967</v>
      </c>
      <c r="X43" s="3">
        <v>20</v>
      </c>
      <c r="Y43" s="3">
        <v>20</v>
      </c>
    </row>
    <row r="44" spans="1:25" s="1" customFormat="1" ht="14.25" x14ac:dyDescent="0.2">
      <c r="A44" s="7">
        <f t="shared" si="2"/>
        <v>41</v>
      </c>
      <c r="B44" s="29"/>
      <c r="C44" s="23"/>
      <c r="D44" s="11" t="s">
        <v>823</v>
      </c>
      <c r="E44" s="11" t="s">
        <v>824</v>
      </c>
      <c r="F44" s="12">
        <v>32</v>
      </c>
      <c r="G44" s="12" t="s">
        <v>562</v>
      </c>
      <c r="H44" s="13">
        <v>100</v>
      </c>
      <c r="I44" s="59"/>
      <c r="J44" s="132" t="s">
        <v>869</v>
      </c>
      <c r="K44" s="157">
        <v>0</v>
      </c>
      <c r="L44" s="155">
        <v>0</v>
      </c>
      <c r="M44" s="76"/>
      <c r="N44" s="70"/>
      <c r="P44" s="1">
        <f t="shared" si="0"/>
        <v>0</v>
      </c>
      <c r="Q44" s="1">
        <v>0.9</v>
      </c>
      <c r="R44" s="30">
        <v>9.9599999999999606E-2</v>
      </c>
      <c r="S44" s="4">
        <f t="shared" si="1"/>
        <v>0.9995999999999996</v>
      </c>
      <c r="X44" s="3">
        <v>20</v>
      </c>
      <c r="Y44" s="3">
        <v>20</v>
      </c>
    </row>
    <row r="45" spans="1:25" s="1" customFormat="1" ht="14.25" x14ac:dyDescent="0.2">
      <c r="A45" s="7">
        <f t="shared" ref="A45:A79" si="3">RANK(S45,S$4:S$79,0)</f>
        <v>42</v>
      </c>
      <c r="B45" s="29"/>
      <c r="C45" s="23"/>
      <c r="D45" s="11" t="s">
        <v>839</v>
      </c>
      <c r="E45" s="11" t="s">
        <v>516</v>
      </c>
      <c r="F45" s="12">
        <v>64</v>
      </c>
      <c r="G45" s="12" t="s">
        <v>531</v>
      </c>
      <c r="H45" s="13">
        <v>300</v>
      </c>
      <c r="I45" s="182" t="s">
        <v>1412</v>
      </c>
      <c r="J45" s="132" t="s">
        <v>267</v>
      </c>
      <c r="K45" s="157">
        <v>0</v>
      </c>
      <c r="L45" s="155">
        <v>0</v>
      </c>
      <c r="M45" s="76"/>
      <c r="N45" s="70"/>
      <c r="P45" s="1">
        <f t="shared" si="0"/>
        <v>0</v>
      </c>
      <c r="Q45" s="1">
        <v>0.9</v>
      </c>
      <c r="R45" s="30">
        <v>9.9589999999999596E-2</v>
      </c>
      <c r="S45" s="4">
        <f t="shared" si="1"/>
        <v>0.99958999999999965</v>
      </c>
      <c r="X45" s="3">
        <v>20</v>
      </c>
      <c r="Y45" s="3">
        <v>20</v>
      </c>
    </row>
    <row r="46" spans="1:25" s="1" customFormat="1" ht="14.25" x14ac:dyDescent="0.2">
      <c r="A46" s="7">
        <f t="shared" si="3"/>
        <v>43</v>
      </c>
      <c r="B46" s="29"/>
      <c r="C46" s="23"/>
      <c r="D46" s="11" t="s">
        <v>840</v>
      </c>
      <c r="E46" s="11" t="s">
        <v>1048</v>
      </c>
      <c r="F46" s="12">
        <v>64</v>
      </c>
      <c r="G46" s="12" t="s">
        <v>563</v>
      </c>
      <c r="H46" s="13">
        <v>250</v>
      </c>
      <c r="I46" s="182" t="s">
        <v>1412</v>
      </c>
      <c r="J46" s="132" t="s">
        <v>267</v>
      </c>
      <c r="K46" s="157">
        <v>0</v>
      </c>
      <c r="L46" s="155">
        <v>0</v>
      </c>
      <c r="M46" s="76" t="s">
        <v>556</v>
      </c>
      <c r="N46" s="70" t="s">
        <v>547</v>
      </c>
      <c r="P46" s="1">
        <f t="shared" si="0"/>
        <v>0</v>
      </c>
      <c r="Q46" s="1">
        <v>0.9</v>
      </c>
      <c r="R46" s="30">
        <v>9.9579999999999599E-2</v>
      </c>
      <c r="S46" s="4">
        <f t="shared" si="1"/>
        <v>0.99957999999999958</v>
      </c>
      <c r="X46" s="3">
        <v>20</v>
      </c>
      <c r="Y46" s="3">
        <v>20</v>
      </c>
    </row>
    <row r="47" spans="1:25" s="1" customFormat="1" ht="14.25" x14ac:dyDescent="0.2">
      <c r="A47" s="7">
        <f t="shared" si="3"/>
        <v>44</v>
      </c>
      <c r="B47" s="29"/>
      <c r="C47" s="23"/>
      <c r="D47" s="11" t="s">
        <v>841</v>
      </c>
      <c r="E47" s="11" t="s">
        <v>517</v>
      </c>
      <c r="F47" s="12">
        <v>64</v>
      </c>
      <c r="G47" s="12" t="s">
        <v>531</v>
      </c>
      <c r="H47" s="13">
        <v>250</v>
      </c>
      <c r="I47" s="182" t="s">
        <v>1412</v>
      </c>
      <c r="J47" s="132" t="s">
        <v>267</v>
      </c>
      <c r="K47" s="157">
        <v>0</v>
      </c>
      <c r="L47" s="155">
        <v>0</v>
      </c>
      <c r="M47" s="76" t="s">
        <v>554</v>
      </c>
      <c r="N47" s="70" t="s">
        <v>558</v>
      </c>
      <c r="P47" s="1">
        <f t="shared" si="0"/>
        <v>0</v>
      </c>
      <c r="Q47" s="1">
        <v>0.9</v>
      </c>
      <c r="R47" s="30">
        <v>9.9569999999999603E-2</v>
      </c>
      <c r="S47" s="4">
        <f t="shared" si="1"/>
        <v>0.99956999999999963</v>
      </c>
      <c r="X47" s="3">
        <v>20</v>
      </c>
      <c r="Y47" s="3">
        <v>20</v>
      </c>
    </row>
    <row r="48" spans="1:25" s="1" customFormat="1" ht="14.25" x14ac:dyDescent="0.2">
      <c r="A48" s="7">
        <f t="shared" si="3"/>
        <v>45</v>
      </c>
      <c r="B48" s="29"/>
      <c r="C48" s="23"/>
      <c r="D48" s="11" t="s">
        <v>842</v>
      </c>
      <c r="E48" s="11" t="s">
        <v>537</v>
      </c>
      <c r="F48" s="12">
        <v>64</v>
      </c>
      <c r="G48" s="12" t="s">
        <v>531</v>
      </c>
      <c r="H48" s="13">
        <v>250</v>
      </c>
      <c r="I48" s="59"/>
      <c r="J48" s="132" t="s">
        <v>267</v>
      </c>
      <c r="K48" s="157">
        <v>0</v>
      </c>
      <c r="L48" s="155">
        <v>0</v>
      </c>
      <c r="M48" s="76"/>
      <c r="N48" s="70"/>
      <c r="P48" s="1">
        <f t="shared" si="0"/>
        <v>0</v>
      </c>
      <c r="Q48" s="1">
        <v>0.9</v>
      </c>
      <c r="R48" s="30">
        <v>9.9559999999999593E-2</v>
      </c>
      <c r="S48" s="4">
        <f t="shared" si="1"/>
        <v>0.99955999999999956</v>
      </c>
      <c r="X48" s="3">
        <v>20</v>
      </c>
      <c r="Y48" s="3">
        <v>20</v>
      </c>
    </row>
    <row r="49" spans="1:25" s="1" customFormat="1" ht="14.25" x14ac:dyDescent="0.2">
      <c r="A49" s="7">
        <f t="shared" si="3"/>
        <v>46</v>
      </c>
      <c r="B49" s="29"/>
      <c r="C49" s="23"/>
      <c r="D49" s="11" t="s">
        <v>843</v>
      </c>
      <c r="E49" s="11" t="s">
        <v>518</v>
      </c>
      <c r="F49" s="12">
        <v>64</v>
      </c>
      <c r="G49" s="12" t="s">
        <v>531</v>
      </c>
      <c r="H49" s="13">
        <v>250</v>
      </c>
      <c r="I49" s="182" t="s">
        <v>1412</v>
      </c>
      <c r="J49" s="132" t="s">
        <v>267</v>
      </c>
      <c r="K49" s="157">
        <v>0</v>
      </c>
      <c r="L49" s="155">
        <v>0</v>
      </c>
      <c r="M49" s="76" t="s">
        <v>552</v>
      </c>
      <c r="N49" s="70" t="s">
        <v>553</v>
      </c>
      <c r="P49" s="1">
        <f t="shared" si="0"/>
        <v>0</v>
      </c>
      <c r="Q49" s="1">
        <v>0.9</v>
      </c>
      <c r="R49" s="30">
        <v>9.9549999999999597E-2</v>
      </c>
      <c r="S49" s="4">
        <f t="shared" si="1"/>
        <v>0.99954999999999961</v>
      </c>
      <c r="X49" s="3">
        <v>20</v>
      </c>
      <c r="Y49" s="3">
        <v>20</v>
      </c>
    </row>
    <row r="50" spans="1:25" s="1" customFormat="1" ht="14.25" x14ac:dyDescent="0.2">
      <c r="A50" s="7">
        <f t="shared" si="3"/>
        <v>47</v>
      </c>
      <c r="B50" s="29"/>
      <c r="C50" s="23"/>
      <c r="D50" s="11" t="s">
        <v>1421</v>
      </c>
      <c r="E50" s="11" t="s">
        <v>1123</v>
      </c>
      <c r="F50" s="12">
        <v>32</v>
      </c>
      <c r="G50" s="12" t="s">
        <v>531</v>
      </c>
      <c r="H50" s="13">
        <v>200</v>
      </c>
      <c r="I50" s="59"/>
      <c r="J50" s="132" t="s">
        <v>1359</v>
      </c>
      <c r="K50" s="157">
        <v>0</v>
      </c>
      <c r="L50" s="155">
        <v>0</v>
      </c>
      <c r="M50" s="76"/>
      <c r="N50" s="70"/>
      <c r="P50" s="1">
        <f t="shared" si="0"/>
        <v>0</v>
      </c>
      <c r="Q50" s="1">
        <v>0.9</v>
      </c>
      <c r="R50" s="30">
        <v>9.9539999999999504E-2</v>
      </c>
      <c r="S50" s="4">
        <f t="shared" si="1"/>
        <v>0.99953999999999954</v>
      </c>
      <c r="X50" s="3">
        <v>20</v>
      </c>
      <c r="Y50" s="3">
        <v>20</v>
      </c>
    </row>
    <row r="51" spans="1:25" s="1" customFormat="1" ht="14.25" x14ac:dyDescent="0.2">
      <c r="A51" s="7">
        <f t="shared" si="3"/>
        <v>48</v>
      </c>
      <c r="B51" s="29"/>
      <c r="C51" s="23"/>
      <c r="D51" s="11" t="s">
        <v>844</v>
      </c>
      <c r="E51" s="11" t="s">
        <v>519</v>
      </c>
      <c r="F51" s="12">
        <v>64</v>
      </c>
      <c r="G51" s="12" t="s">
        <v>531</v>
      </c>
      <c r="H51" s="13">
        <v>250</v>
      </c>
      <c r="I51" s="182" t="s">
        <v>1412</v>
      </c>
      <c r="J51" s="132" t="s">
        <v>267</v>
      </c>
      <c r="K51" s="157">
        <v>0</v>
      </c>
      <c r="L51" s="155">
        <v>0</v>
      </c>
      <c r="M51" s="76" t="s">
        <v>555</v>
      </c>
      <c r="N51" s="70" t="s">
        <v>553</v>
      </c>
      <c r="P51" s="1">
        <f t="shared" si="0"/>
        <v>0</v>
      </c>
      <c r="Q51" s="1">
        <v>0.9</v>
      </c>
      <c r="R51" s="30">
        <v>9.9529999999999494E-2</v>
      </c>
      <c r="S51" s="4">
        <f t="shared" si="1"/>
        <v>0.99952999999999947</v>
      </c>
      <c r="X51" s="3">
        <v>20</v>
      </c>
      <c r="Y51" s="3">
        <v>20</v>
      </c>
    </row>
    <row r="52" spans="1:25" s="1" customFormat="1" ht="14.25" x14ac:dyDescent="0.2">
      <c r="A52" s="7">
        <f t="shared" si="3"/>
        <v>49</v>
      </c>
      <c r="B52" s="29"/>
      <c r="C52" s="23"/>
      <c r="D52" s="11" t="s">
        <v>845</v>
      </c>
      <c r="E52" s="11" t="s">
        <v>520</v>
      </c>
      <c r="F52" s="12">
        <v>64</v>
      </c>
      <c r="G52" s="12" t="s">
        <v>531</v>
      </c>
      <c r="H52" s="13">
        <v>200</v>
      </c>
      <c r="I52" s="59"/>
      <c r="J52" s="132" t="s">
        <v>267</v>
      </c>
      <c r="K52" s="157">
        <v>0</v>
      </c>
      <c r="L52" s="155">
        <v>0</v>
      </c>
      <c r="M52" s="76" t="s">
        <v>554</v>
      </c>
      <c r="N52" s="70" t="s">
        <v>556</v>
      </c>
      <c r="P52" s="1">
        <f t="shared" si="0"/>
        <v>0</v>
      </c>
      <c r="Q52" s="1">
        <v>0.9</v>
      </c>
      <c r="R52" s="30">
        <v>9.9519999999999498E-2</v>
      </c>
      <c r="S52" s="4">
        <f t="shared" si="1"/>
        <v>0.99951999999999952</v>
      </c>
      <c r="X52" s="3">
        <v>20</v>
      </c>
      <c r="Y52" s="3">
        <v>20</v>
      </c>
    </row>
    <row r="53" spans="1:25" s="1" customFormat="1" ht="14.25" x14ac:dyDescent="0.2">
      <c r="A53" s="7">
        <f t="shared" si="3"/>
        <v>50</v>
      </c>
      <c r="B53" s="29"/>
      <c r="C53" s="23"/>
      <c r="D53" s="11" t="s">
        <v>881</v>
      </c>
      <c r="E53" s="11" t="s">
        <v>521</v>
      </c>
      <c r="F53" s="12">
        <v>64</v>
      </c>
      <c r="G53" s="12" t="s">
        <v>531</v>
      </c>
      <c r="H53" s="13">
        <v>250</v>
      </c>
      <c r="I53" s="182" t="s">
        <v>1412</v>
      </c>
      <c r="J53" s="132" t="s">
        <v>267</v>
      </c>
      <c r="K53" s="157">
        <v>0</v>
      </c>
      <c r="L53" s="155">
        <v>0</v>
      </c>
      <c r="M53" s="76" t="s">
        <v>552</v>
      </c>
      <c r="N53" s="70" t="s">
        <v>553</v>
      </c>
      <c r="P53" s="1">
        <f t="shared" si="0"/>
        <v>0</v>
      </c>
      <c r="Q53" s="1">
        <v>0.9</v>
      </c>
      <c r="R53" s="30">
        <v>9.9509999999999502E-2</v>
      </c>
      <c r="S53" s="4">
        <f t="shared" si="1"/>
        <v>0.99950999999999957</v>
      </c>
      <c r="X53" s="3">
        <v>20</v>
      </c>
      <c r="Y53" s="3">
        <v>20</v>
      </c>
    </row>
    <row r="54" spans="1:25" s="1" customFormat="1" ht="14.25" x14ac:dyDescent="0.2">
      <c r="A54" s="7">
        <f t="shared" si="3"/>
        <v>51</v>
      </c>
      <c r="B54" s="29"/>
      <c r="C54" s="23"/>
      <c r="D54" s="11" t="s">
        <v>846</v>
      </c>
      <c r="E54" s="11" t="s">
        <v>542</v>
      </c>
      <c r="F54" s="12">
        <v>32</v>
      </c>
      <c r="G54" s="12" t="s">
        <v>562</v>
      </c>
      <c r="H54" s="13">
        <v>100</v>
      </c>
      <c r="I54" s="59"/>
      <c r="J54" s="132" t="s">
        <v>869</v>
      </c>
      <c r="K54" s="158">
        <v>1</v>
      </c>
      <c r="L54" s="155">
        <v>3.9E-2</v>
      </c>
      <c r="M54" s="76" t="s">
        <v>556</v>
      </c>
      <c r="N54" s="70" t="s">
        <v>546</v>
      </c>
      <c r="P54" s="1">
        <f t="shared" si="0"/>
        <v>0</v>
      </c>
      <c r="Q54" s="1">
        <v>0.9</v>
      </c>
      <c r="R54" s="30">
        <v>9.9499999999999506E-2</v>
      </c>
      <c r="S54" s="4">
        <f t="shared" si="1"/>
        <v>0.9994999999999995</v>
      </c>
      <c r="X54" s="3">
        <v>20</v>
      </c>
      <c r="Y54" s="3">
        <v>20</v>
      </c>
    </row>
    <row r="55" spans="1:25" s="1" customFormat="1" ht="15" x14ac:dyDescent="0.25">
      <c r="A55" s="7">
        <f t="shared" si="3"/>
        <v>52</v>
      </c>
      <c r="B55" s="29"/>
      <c r="C55" s="23"/>
      <c r="D55" s="11" t="s">
        <v>1014</v>
      </c>
      <c r="E55" s="11" t="s">
        <v>1015</v>
      </c>
      <c r="F55" s="12">
        <v>32</v>
      </c>
      <c r="G55" s="12" t="s">
        <v>562</v>
      </c>
      <c r="H55" s="13">
        <v>200</v>
      </c>
      <c r="I55" s="93" t="s">
        <v>1016</v>
      </c>
      <c r="J55" s="132" t="s">
        <v>266</v>
      </c>
      <c r="K55" s="157">
        <v>0</v>
      </c>
      <c r="L55" s="155">
        <v>0</v>
      </c>
      <c r="M55" s="76"/>
      <c r="N55" s="70"/>
      <c r="P55" s="1">
        <f t="shared" si="0"/>
        <v>0</v>
      </c>
      <c r="Q55" s="1">
        <v>0.9</v>
      </c>
      <c r="R55" s="30">
        <v>9.9489999999999496E-2</v>
      </c>
      <c r="S55" s="4">
        <f t="shared" si="1"/>
        <v>0.99948999999999955</v>
      </c>
      <c r="X55" s="3">
        <v>20</v>
      </c>
      <c r="Y55" s="3">
        <v>20</v>
      </c>
    </row>
    <row r="56" spans="1:25" s="1" customFormat="1" ht="14.25" x14ac:dyDescent="0.2">
      <c r="A56" s="7">
        <f t="shared" si="3"/>
        <v>53</v>
      </c>
      <c r="B56" s="29"/>
      <c r="C56" s="23"/>
      <c r="D56" s="11" t="s">
        <v>847</v>
      </c>
      <c r="E56" s="11" t="s">
        <v>540</v>
      </c>
      <c r="F56" s="12">
        <v>32</v>
      </c>
      <c r="G56" s="12" t="s">
        <v>531</v>
      </c>
      <c r="H56" s="13">
        <v>175</v>
      </c>
      <c r="I56" s="59"/>
      <c r="J56" s="132" t="s">
        <v>266</v>
      </c>
      <c r="K56" s="157">
        <v>0</v>
      </c>
      <c r="L56" s="155">
        <v>0</v>
      </c>
      <c r="M56" s="76"/>
      <c r="N56" s="70"/>
      <c r="P56" s="1">
        <f t="shared" si="0"/>
        <v>0</v>
      </c>
      <c r="Q56" s="1">
        <v>0.9</v>
      </c>
      <c r="R56" s="30">
        <v>9.9479999999999499E-2</v>
      </c>
      <c r="S56" s="4">
        <f t="shared" si="1"/>
        <v>0.99947999999999948</v>
      </c>
      <c r="X56" s="3">
        <v>20</v>
      </c>
      <c r="Y56" s="3">
        <v>20</v>
      </c>
    </row>
    <row r="57" spans="1:25" s="1" customFormat="1" ht="14.25" x14ac:dyDescent="0.2">
      <c r="A57" s="7">
        <f t="shared" si="3"/>
        <v>54</v>
      </c>
      <c r="B57" s="29"/>
      <c r="C57" s="23"/>
      <c r="D57" s="11" t="s">
        <v>848</v>
      </c>
      <c r="E57" s="11" t="s">
        <v>761</v>
      </c>
      <c r="F57" s="12">
        <v>64</v>
      </c>
      <c r="G57" s="12" t="s">
        <v>562</v>
      </c>
      <c r="H57" s="13">
        <v>200</v>
      </c>
      <c r="I57" s="59"/>
      <c r="J57" s="132" t="s">
        <v>266</v>
      </c>
      <c r="K57" s="157">
        <v>0</v>
      </c>
      <c r="L57" s="155">
        <v>0</v>
      </c>
      <c r="M57" s="76" t="s">
        <v>556</v>
      </c>
      <c r="N57" s="70" t="s">
        <v>546</v>
      </c>
      <c r="P57" s="1">
        <f t="shared" si="0"/>
        <v>0</v>
      </c>
      <c r="Q57" s="1">
        <v>0.9</v>
      </c>
      <c r="R57" s="30">
        <v>9.9469999999999503E-2</v>
      </c>
      <c r="S57" s="4">
        <f t="shared" si="1"/>
        <v>0.99946999999999953</v>
      </c>
      <c r="X57" s="3">
        <v>20</v>
      </c>
      <c r="Y57" s="3">
        <v>20</v>
      </c>
    </row>
    <row r="58" spans="1:25" s="1" customFormat="1" ht="14.25" x14ac:dyDescent="0.2">
      <c r="A58" s="7">
        <f t="shared" si="3"/>
        <v>55</v>
      </c>
      <c r="B58" s="29"/>
      <c r="C58" s="23"/>
      <c r="D58" s="11" t="s">
        <v>849</v>
      </c>
      <c r="E58" s="11" t="s">
        <v>522</v>
      </c>
      <c r="F58" s="12">
        <v>32</v>
      </c>
      <c r="G58" s="12" t="s">
        <v>562</v>
      </c>
      <c r="H58" s="13">
        <v>250</v>
      </c>
      <c r="I58" s="59"/>
      <c r="J58" s="132" t="s">
        <v>266</v>
      </c>
      <c r="K58" s="157">
        <v>0</v>
      </c>
      <c r="L58" s="155">
        <v>0</v>
      </c>
      <c r="M58" s="76"/>
      <c r="N58" s="70"/>
      <c r="P58" s="1">
        <f t="shared" si="0"/>
        <v>0</v>
      </c>
      <c r="Q58" s="1">
        <v>0.9</v>
      </c>
      <c r="R58" s="30">
        <v>9.9459999999999493E-2</v>
      </c>
      <c r="S58" s="4">
        <f t="shared" si="1"/>
        <v>0.99945999999999957</v>
      </c>
      <c r="X58" s="3">
        <v>20</v>
      </c>
      <c r="Y58" s="3">
        <v>20</v>
      </c>
    </row>
    <row r="59" spans="1:25" s="1" customFormat="1" ht="14.25" x14ac:dyDescent="0.2">
      <c r="A59" s="7">
        <f t="shared" si="3"/>
        <v>56</v>
      </c>
      <c r="B59" s="29"/>
      <c r="C59" s="23"/>
      <c r="D59" s="11" t="s">
        <v>1124</v>
      </c>
      <c r="E59" s="11" t="s">
        <v>1125</v>
      </c>
      <c r="F59" s="12">
        <v>32</v>
      </c>
      <c r="G59" s="12" t="s">
        <v>562</v>
      </c>
      <c r="H59" s="13">
        <v>250</v>
      </c>
      <c r="I59" s="59"/>
      <c r="J59" s="132" t="s">
        <v>266</v>
      </c>
      <c r="K59" s="157">
        <v>0</v>
      </c>
      <c r="L59" s="155">
        <v>0</v>
      </c>
      <c r="M59" s="76"/>
      <c r="N59" s="70"/>
      <c r="P59" s="1">
        <f t="shared" si="0"/>
        <v>0</v>
      </c>
      <c r="Q59" s="1">
        <v>0.9</v>
      </c>
      <c r="R59" s="30">
        <v>9.9449999999999497E-2</v>
      </c>
      <c r="S59" s="4">
        <f t="shared" si="1"/>
        <v>0.99944999999999951</v>
      </c>
      <c r="X59" s="3">
        <v>20</v>
      </c>
      <c r="Y59" s="3">
        <v>20</v>
      </c>
    </row>
    <row r="60" spans="1:25" s="1" customFormat="1" ht="14.25" x14ac:dyDescent="0.2">
      <c r="A60" s="7">
        <f t="shared" si="3"/>
        <v>57</v>
      </c>
      <c r="B60" s="29"/>
      <c r="C60" s="23"/>
      <c r="D60" s="11" t="s">
        <v>1126</v>
      </c>
      <c r="E60" s="11" t="s">
        <v>1127</v>
      </c>
      <c r="F60" s="12">
        <v>32</v>
      </c>
      <c r="G60" s="12" t="s">
        <v>562</v>
      </c>
      <c r="H60" s="13">
        <v>250</v>
      </c>
      <c r="I60" s="59"/>
      <c r="J60" s="132" t="s">
        <v>266</v>
      </c>
      <c r="K60" s="157">
        <v>0</v>
      </c>
      <c r="L60" s="155">
        <v>0</v>
      </c>
      <c r="M60" s="76" t="s">
        <v>553</v>
      </c>
      <c r="N60" s="70" t="s">
        <v>546</v>
      </c>
      <c r="P60" s="1">
        <f t="shared" si="0"/>
        <v>0</v>
      </c>
      <c r="Q60" s="1">
        <v>0.9</v>
      </c>
      <c r="R60" s="30">
        <v>9.9439999999999404E-2</v>
      </c>
      <c r="S60" s="4">
        <f t="shared" si="1"/>
        <v>0.99943999999999944</v>
      </c>
      <c r="X60" s="3">
        <v>20</v>
      </c>
      <c r="Y60" s="3">
        <v>20</v>
      </c>
    </row>
    <row r="61" spans="1:25" s="1" customFormat="1" ht="14.25" x14ac:dyDescent="0.2">
      <c r="A61" s="7">
        <f t="shared" si="3"/>
        <v>58</v>
      </c>
      <c r="B61" s="29"/>
      <c r="C61" s="23"/>
      <c r="D61" s="11" t="s">
        <v>1249</v>
      </c>
      <c r="E61" s="11" t="s">
        <v>1250</v>
      </c>
      <c r="F61" s="12">
        <v>32</v>
      </c>
      <c r="G61" s="12" t="s">
        <v>562</v>
      </c>
      <c r="H61" s="13">
        <v>100</v>
      </c>
      <c r="I61" s="59"/>
      <c r="J61" s="132" t="s">
        <v>266</v>
      </c>
      <c r="K61" s="157">
        <v>0</v>
      </c>
      <c r="L61" s="155">
        <v>0</v>
      </c>
      <c r="M61" s="76"/>
      <c r="N61" s="70"/>
      <c r="P61" s="1">
        <f t="shared" si="0"/>
        <v>0</v>
      </c>
      <c r="Q61" s="1">
        <v>0.9</v>
      </c>
      <c r="R61" s="30">
        <v>9.9429999999999394E-2</v>
      </c>
      <c r="S61" s="4">
        <f t="shared" si="1"/>
        <v>0.99942999999999937</v>
      </c>
      <c r="X61" s="3">
        <v>20</v>
      </c>
      <c r="Y61" s="3">
        <v>20</v>
      </c>
    </row>
    <row r="62" spans="1:25" s="1" customFormat="1" ht="14.25" x14ac:dyDescent="0.2">
      <c r="A62" s="7">
        <f t="shared" si="3"/>
        <v>59</v>
      </c>
      <c r="B62" s="29"/>
      <c r="C62" s="23"/>
      <c r="D62" s="11" t="s">
        <v>850</v>
      </c>
      <c r="E62" s="11" t="s">
        <v>882</v>
      </c>
      <c r="F62" s="12">
        <v>32</v>
      </c>
      <c r="G62" s="12" t="s">
        <v>531</v>
      </c>
      <c r="H62" s="13">
        <v>225</v>
      </c>
      <c r="I62" s="59"/>
      <c r="J62" s="132" t="s">
        <v>266</v>
      </c>
      <c r="K62" s="157">
        <v>0</v>
      </c>
      <c r="L62" s="155">
        <v>0</v>
      </c>
      <c r="M62" s="76" t="s">
        <v>548</v>
      </c>
      <c r="N62" s="70" t="s">
        <v>557</v>
      </c>
      <c r="P62" s="1">
        <f t="shared" si="0"/>
        <v>0</v>
      </c>
      <c r="Q62" s="1">
        <v>0.9</v>
      </c>
      <c r="R62" s="30">
        <v>9.9419999999999398E-2</v>
      </c>
      <c r="S62" s="4">
        <f t="shared" si="1"/>
        <v>0.99941999999999942</v>
      </c>
      <c r="X62" s="3">
        <v>20</v>
      </c>
      <c r="Y62" s="3">
        <v>20</v>
      </c>
    </row>
    <row r="63" spans="1:25" s="1" customFormat="1" ht="14.25" x14ac:dyDescent="0.2">
      <c r="A63" s="7">
        <f t="shared" si="3"/>
        <v>60</v>
      </c>
      <c r="B63" s="29"/>
      <c r="C63" s="23"/>
      <c r="D63" s="11" t="s">
        <v>851</v>
      </c>
      <c r="E63" s="11" t="s">
        <v>523</v>
      </c>
      <c r="F63" s="12">
        <v>64</v>
      </c>
      <c r="G63" s="12" t="s">
        <v>531</v>
      </c>
      <c r="H63" s="13">
        <v>250</v>
      </c>
      <c r="I63" s="182" t="s">
        <v>1412</v>
      </c>
      <c r="J63" s="132" t="s">
        <v>269</v>
      </c>
      <c r="K63" s="157">
        <v>0</v>
      </c>
      <c r="L63" s="155">
        <v>0</v>
      </c>
      <c r="M63" s="76"/>
      <c r="N63" s="70"/>
      <c r="P63" s="1">
        <f t="shared" si="0"/>
        <v>0</v>
      </c>
      <c r="Q63" s="1">
        <v>0.9</v>
      </c>
      <c r="R63" s="30">
        <v>9.9409999999999402E-2</v>
      </c>
      <c r="S63" s="4">
        <f t="shared" si="1"/>
        <v>0.99940999999999947</v>
      </c>
      <c r="X63" s="3">
        <v>20</v>
      </c>
      <c r="Y63" s="3">
        <v>20</v>
      </c>
    </row>
    <row r="64" spans="1:25" s="1" customFormat="1" ht="14.25" x14ac:dyDescent="0.2">
      <c r="A64" s="7">
        <f t="shared" si="3"/>
        <v>61</v>
      </c>
      <c r="B64" s="29"/>
      <c r="C64" s="23"/>
      <c r="D64" s="11" t="s">
        <v>1128</v>
      </c>
      <c r="E64" s="11" t="s">
        <v>1129</v>
      </c>
      <c r="F64" s="12">
        <v>32</v>
      </c>
      <c r="G64" s="12" t="s">
        <v>562</v>
      </c>
      <c r="H64" s="13">
        <v>250</v>
      </c>
      <c r="I64" s="59"/>
      <c r="J64" s="132" t="s">
        <v>266</v>
      </c>
      <c r="K64" s="157">
        <v>0</v>
      </c>
      <c r="L64" s="155">
        <v>0</v>
      </c>
      <c r="M64" s="76"/>
      <c r="N64" s="70"/>
      <c r="P64" s="1">
        <f t="shared" si="0"/>
        <v>0</v>
      </c>
      <c r="Q64" s="1">
        <v>0.9</v>
      </c>
      <c r="R64" s="30">
        <v>9.9399999999999405E-2</v>
      </c>
      <c r="S64" s="4">
        <f t="shared" si="1"/>
        <v>0.9993999999999994</v>
      </c>
      <c r="X64" s="3">
        <v>20</v>
      </c>
      <c r="Y64" s="3">
        <v>20</v>
      </c>
    </row>
    <row r="65" spans="1:25" s="1" customFormat="1" ht="14.25" x14ac:dyDescent="0.2">
      <c r="A65" s="7">
        <f t="shared" si="3"/>
        <v>62</v>
      </c>
      <c r="B65" s="29"/>
      <c r="C65" s="23"/>
      <c r="D65" s="11" t="s">
        <v>852</v>
      </c>
      <c r="E65" s="11" t="s">
        <v>569</v>
      </c>
      <c r="F65" s="12">
        <v>32</v>
      </c>
      <c r="G65" s="12" t="s">
        <v>563</v>
      </c>
      <c r="H65" s="13">
        <v>150</v>
      </c>
      <c r="I65" s="59"/>
      <c r="J65" s="132" t="s">
        <v>267</v>
      </c>
      <c r="K65" s="157">
        <v>0</v>
      </c>
      <c r="L65" s="155">
        <v>0</v>
      </c>
      <c r="M65" s="76" t="s">
        <v>552</v>
      </c>
      <c r="N65" s="70" t="s">
        <v>552</v>
      </c>
      <c r="P65" s="1">
        <f t="shared" si="0"/>
        <v>0</v>
      </c>
      <c r="Q65" s="1">
        <v>0.9</v>
      </c>
      <c r="R65" s="30">
        <v>9.9389999999999395E-2</v>
      </c>
      <c r="S65" s="4">
        <f t="shared" si="1"/>
        <v>0.99938999999999945</v>
      </c>
      <c r="X65" s="3">
        <v>20</v>
      </c>
      <c r="Y65" s="3">
        <v>20</v>
      </c>
    </row>
    <row r="66" spans="1:25" s="1" customFormat="1" ht="14.25" x14ac:dyDescent="0.2">
      <c r="A66" s="7">
        <f t="shared" si="3"/>
        <v>63</v>
      </c>
      <c r="B66" s="29"/>
      <c r="C66" s="23"/>
      <c r="D66" s="11" t="s">
        <v>853</v>
      </c>
      <c r="E66" s="11" t="s">
        <v>524</v>
      </c>
      <c r="F66" s="12">
        <v>64</v>
      </c>
      <c r="G66" s="12" t="s">
        <v>531</v>
      </c>
      <c r="H66" s="13">
        <v>300</v>
      </c>
      <c r="I66" s="182" t="s">
        <v>1412</v>
      </c>
      <c r="J66" s="132" t="s">
        <v>269</v>
      </c>
      <c r="K66" s="157">
        <v>0</v>
      </c>
      <c r="L66" s="155">
        <v>0</v>
      </c>
      <c r="M66" s="76"/>
      <c r="N66" s="70"/>
      <c r="P66" s="1">
        <f t="shared" si="0"/>
        <v>0</v>
      </c>
      <c r="Q66" s="1">
        <v>0.9</v>
      </c>
      <c r="R66" s="30">
        <v>9.9379999999999399E-2</v>
      </c>
      <c r="S66" s="4">
        <f t="shared" si="1"/>
        <v>0.99937999999999938</v>
      </c>
      <c r="X66" s="3">
        <v>20</v>
      </c>
      <c r="Y66" s="3">
        <v>20</v>
      </c>
    </row>
    <row r="67" spans="1:25" s="1" customFormat="1" ht="14.25" x14ac:dyDescent="0.2">
      <c r="A67" s="7">
        <f t="shared" si="3"/>
        <v>64</v>
      </c>
      <c r="B67" s="29"/>
      <c r="C67" s="23"/>
      <c r="D67" s="11" t="s">
        <v>854</v>
      </c>
      <c r="E67" s="11" t="s">
        <v>543</v>
      </c>
      <c r="F67" s="12">
        <v>64</v>
      </c>
      <c r="G67" s="12" t="s">
        <v>531</v>
      </c>
      <c r="H67" s="13">
        <v>200</v>
      </c>
      <c r="I67" s="59"/>
      <c r="J67" s="132">
        <v>2</v>
      </c>
      <c r="K67" s="157">
        <v>0</v>
      </c>
      <c r="L67" s="155">
        <v>0</v>
      </c>
      <c r="M67" s="76" t="s">
        <v>555</v>
      </c>
      <c r="N67" s="70" t="s">
        <v>555</v>
      </c>
      <c r="P67" s="1">
        <f t="shared" si="0"/>
        <v>0</v>
      </c>
      <c r="Q67" s="1">
        <v>0.9</v>
      </c>
      <c r="R67" s="30">
        <v>9.9369999999999403E-2</v>
      </c>
      <c r="S67" s="4">
        <f t="shared" si="1"/>
        <v>0.99936999999999943</v>
      </c>
      <c r="X67" s="3">
        <v>20</v>
      </c>
      <c r="Y67" s="3">
        <v>20</v>
      </c>
    </row>
    <row r="68" spans="1:25" s="1" customFormat="1" ht="14.25" x14ac:dyDescent="0.2">
      <c r="A68" s="7">
        <f t="shared" si="3"/>
        <v>65</v>
      </c>
      <c r="B68" s="29"/>
      <c r="C68" s="23"/>
      <c r="D68" s="11" t="s">
        <v>1292</v>
      </c>
      <c r="E68" s="11" t="s">
        <v>1293</v>
      </c>
      <c r="F68" s="12">
        <v>64</v>
      </c>
      <c r="G68" s="12" t="s">
        <v>562</v>
      </c>
      <c r="H68" s="13">
        <v>250</v>
      </c>
      <c r="I68" s="59"/>
      <c r="J68" s="132" t="s">
        <v>266</v>
      </c>
      <c r="K68" s="157">
        <v>0</v>
      </c>
      <c r="L68" s="155">
        <v>0</v>
      </c>
      <c r="M68" s="76"/>
      <c r="N68" s="70"/>
      <c r="P68" s="1">
        <f t="shared" si="0"/>
        <v>0</v>
      </c>
      <c r="Q68" s="1">
        <v>0.9</v>
      </c>
      <c r="R68" s="30">
        <v>9.9359999999999393E-2</v>
      </c>
      <c r="S68" s="4">
        <f t="shared" si="1"/>
        <v>0.99935999999999936</v>
      </c>
      <c r="X68" s="3">
        <v>20</v>
      </c>
      <c r="Y68" s="3">
        <v>20</v>
      </c>
    </row>
    <row r="69" spans="1:25" s="1" customFormat="1" ht="14.25" x14ac:dyDescent="0.2">
      <c r="A69" s="7">
        <f t="shared" si="3"/>
        <v>66</v>
      </c>
      <c r="B69" s="29"/>
      <c r="C69" s="23"/>
      <c r="D69" s="11" t="s">
        <v>1130</v>
      </c>
      <c r="E69" s="11" t="s">
        <v>1131</v>
      </c>
      <c r="F69" s="12">
        <v>64</v>
      </c>
      <c r="G69" s="12" t="s">
        <v>562</v>
      </c>
      <c r="H69" s="13">
        <v>250</v>
      </c>
      <c r="I69" s="59"/>
      <c r="J69" s="132" t="s">
        <v>266</v>
      </c>
      <c r="K69" s="157">
        <v>0</v>
      </c>
      <c r="L69" s="155">
        <v>0</v>
      </c>
      <c r="M69" s="76"/>
      <c r="N69" s="70"/>
      <c r="P69" s="1">
        <f t="shared" ref="P69:P79" si="4">IF(C69=0,0,1)</f>
        <v>0</v>
      </c>
      <c r="Q69" s="1">
        <v>0.9</v>
      </c>
      <c r="R69" s="30">
        <v>9.9349999999999397E-2</v>
      </c>
      <c r="S69" s="4">
        <f t="shared" si="1"/>
        <v>0.99934999999999941</v>
      </c>
      <c r="X69" s="3">
        <v>20</v>
      </c>
      <c r="Y69" s="3">
        <v>20</v>
      </c>
    </row>
    <row r="70" spans="1:25" s="1" customFormat="1" ht="14.25" x14ac:dyDescent="0.2">
      <c r="A70" s="7">
        <f t="shared" si="3"/>
        <v>67</v>
      </c>
      <c r="B70" s="29"/>
      <c r="C70" s="23"/>
      <c r="D70" s="11" t="s">
        <v>1251</v>
      </c>
      <c r="E70" s="11" t="s">
        <v>1252</v>
      </c>
      <c r="F70" s="12">
        <v>32</v>
      </c>
      <c r="G70" s="12" t="s">
        <v>562</v>
      </c>
      <c r="H70" s="13">
        <v>200</v>
      </c>
      <c r="I70" s="59"/>
      <c r="J70" s="132" t="s">
        <v>266</v>
      </c>
      <c r="K70" s="157">
        <v>0</v>
      </c>
      <c r="L70" s="155">
        <v>0</v>
      </c>
      <c r="M70" s="76"/>
      <c r="N70" s="70"/>
      <c r="P70" s="1">
        <f t="shared" si="4"/>
        <v>0</v>
      </c>
      <c r="Q70" s="1">
        <v>0.9</v>
      </c>
      <c r="R70" s="30">
        <v>9.9339999999999304E-2</v>
      </c>
      <c r="S70" s="4">
        <f t="shared" si="1"/>
        <v>0.99933999999999934</v>
      </c>
      <c r="X70" s="3">
        <v>20</v>
      </c>
      <c r="Y70" s="3">
        <v>20</v>
      </c>
    </row>
    <row r="71" spans="1:25" s="1" customFormat="1" ht="14.25" x14ac:dyDescent="0.2">
      <c r="A71" s="7">
        <f t="shared" si="3"/>
        <v>68</v>
      </c>
      <c r="B71" s="29"/>
      <c r="C71" s="23"/>
      <c r="D71" s="11" t="s">
        <v>855</v>
      </c>
      <c r="E71" s="11" t="s">
        <v>525</v>
      </c>
      <c r="F71" s="12">
        <v>64</v>
      </c>
      <c r="G71" s="12" t="s">
        <v>562</v>
      </c>
      <c r="H71" s="13">
        <v>200</v>
      </c>
      <c r="I71" s="59"/>
      <c r="J71" s="132" t="s">
        <v>266</v>
      </c>
      <c r="K71" s="157">
        <v>0</v>
      </c>
      <c r="L71" s="155">
        <v>0</v>
      </c>
      <c r="M71" s="76" t="s">
        <v>554</v>
      </c>
      <c r="N71" s="70" t="s">
        <v>554</v>
      </c>
      <c r="P71" s="1">
        <f t="shared" si="4"/>
        <v>0</v>
      </c>
      <c r="Q71" s="1">
        <v>0.9</v>
      </c>
      <c r="R71" s="30">
        <v>9.9329999999999294E-2</v>
      </c>
      <c r="S71" s="4">
        <f t="shared" ref="S71:S79" si="5">SUM(Q71+R71+P71)</f>
        <v>0.99932999999999927</v>
      </c>
      <c r="X71" s="3">
        <v>20</v>
      </c>
      <c r="Y71" s="3">
        <v>20</v>
      </c>
    </row>
    <row r="72" spans="1:25" s="1" customFormat="1" ht="14.25" x14ac:dyDescent="0.2">
      <c r="A72" s="7">
        <f t="shared" si="3"/>
        <v>69</v>
      </c>
      <c r="B72" s="29"/>
      <c r="C72" s="23"/>
      <c r="D72" s="11" t="s">
        <v>856</v>
      </c>
      <c r="E72" s="11" t="s">
        <v>526</v>
      </c>
      <c r="F72" s="12">
        <v>32</v>
      </c>
      <c r="G72" s="12" t="s">
        <v>531</v>
      </c>
      <c r="H72" s="13">
        <v>200</v>
      </c>
      <c r="I72" s="59"/>
      <c r="J72" s="132" t="s">
        <v>266</v>
      </c>
      <c r="K72" s="157">
        <v>0</v>
      </c>
      <c r="L72" s="155">
        <v>0</v>
      </c>
      <c r="M72" s="76"/>
      <c r="N72" s="70"/>
      <c r="P72" s="1">
        <f t="shared" si="4"/>
        <v>0</v>
      </c>
      <c r="Q72" s="1">
        <v>0.9</v>
      </c>
      <c r="R72" s="30">
        <v>9.9319999999999298E-2</v>
      </c>
      <c r="S72" s="4">
        <f t="shared" si="5"/>
        <v>0.99931999999999932</v>
      </c>
      <c r="X72" s="3">
        <v>20</v>
      </c>
      <c r="Y72" s="3">
        <v>20</v>
      </c>
    </row>
    <row r="73" spans="1:25" s="1" customFormat="1" ht="14.25" x14ac:dyDescent="0.2">
      <c r="A73" s="7">
        <f t="shared" si="3"/>
        <v>70</v>
      </c>
      <c r="B73" s="29"/>
      <c r="C73" s="23"/>
      <c r="D73" s="11" t="s">
        <v>1294</v>
      </c>
      <c r="E73" s="11" t="s">
        <v>527</v>
      </c>
      <c r="F73" s="12">
        <v>32</v>
      </c>
      <c r="G73" s="12" t="s">
        <v>531</v>
      </c>
      <c r="H73" s="13">
        <v>150</v>
      </c>
      <c r="I73" s="59"/>
      <c r="J73" s="132" t="s">
        <v>870</v>
      </c>
      <c r="K73" s="157">
        <v>0</v>
      </c>
      <c r="L73" s="155">
        <v>0</v>
      </c>
      <c r="M73" s="76"/>
      <c r="N73" s="70"/>
      <c r="P73" s="1">
        <f t="shared" si="4"/>
        <v>0</v>
      </c>
      <c r="Q73" s="1">
        <v>0.9</v>
      </c>
      <c r="R73" s="30">
        <v>9.9309999999999302E-2</v>
      </c>
      <c r="S73" s="4">
        <f t="shared" si="5"/>
        <v>0.99930999999999937</v>
      </c>
      <c r="X73" s="3">
        <v>20</v>
      </c>
      <c r="Y73" s="3">
        <v>20</v>
      </c>
    </row>
    <row r="74" spans="1:25" s="1" customFormat="1" ht="14.25" x14ac:dyDescent="0.2">
      <c r="A74" s="7">
        <f t="shared" si="3"/>
        <v>71</v>
      </c>
      <c r="B74" s="29"/>
      <c r="C74" s="23"/>
      <c r="D74" s="11" t="s">
        <v>1257</v>
      </c>
      <c r="E74" s="11" t="s">
        <v>1258</v>
      </c>
      <c r="F74" s="12">
        <v>64</v>
      </c>
      <c r="G74" s="12" t="s">
        <v>562</v>
      </c>
      <c r="H74" s="13">
        <v>250</v>
      </c>
      <c r="I74" s="59"/>
      <c r="J74" s="132" t="s">
        <v>269</v>
      </c>
      <c r="K74" s="157">
        <v>0</v>
      </c>
      <c r="L74" s="155">
        <v>0</v>
      </c>
      <c r="M74" s="76"/>
      <c r="N74" s="70"/>
      <c r="P74" s="1">
        <f t="shared" si="4"/>
        <v>0</v>
      </c>
      <c r="Q74" s="1">
        <v>0.9</v>
      </c>
      <c r="R74" s="30">
        <v>9.9299999999999305E-2</v>
      </c>
      <c r="S74" s="4">
        <f t="shared" si="5"/>
        <v>0.9992999999999993</v>
      </c>
      <c r="X74" s="3">
        <v>20</v>
      </c>
      <c r="Y74" s="3">
        <v>20</v>
      </c>
    </row>
    <row r="75" spans="1:25" s="1" customFormat="1" ht="14.25" x14ac:dyDescent="0.2">
      <c r="A75" s="7">
        <f t="shared" si="3"/>
        <v>72</v>
      </c>
      <c r="B75" s="29"/>
      <c r="C75" s="23"/>
      <c r="D75" s="11" t="s">
        <v>1255</v>
      </c>
      <c r="E75" s="11" t="s">
        <v>1256</v>
      </c>
      <c r="F75" s="12">
        <v>64</v>
      </c>
      <c r="G75" s="12" t="s">
        <v>562</v>
      </c>
      <c r="H75" s="13">
        <v>250</v>
      </c>
      <c r="I75" s="59"/>
      <c r="J75" s="132" t="s">
        <v>269</v>
      </c>
      <c r="K75" s="157">
        <v>0</v>
      </c>
      <c r="L75" s="155">
        <v>0</v>
      </c>
      <c r="M75" s="76" t="s">
        <v>555</v>
      </c>
      <c r="N75" s="70" t="s">
        <v>553</v>
      </c>
      <c r="P75" s="1">
        <f t="shared" si="4"/>
        <v>0</v>
      </c>
      <c r="Q75" s="1">
        <v>0.9</v>
      </c>
      <c r="R75" s="30">
        <v>9.9289999999999295E-2</v>
      </c>
      <c r="S75" s="4">
        <f t="shared" si="5"/>
        <v>0.99928999999999935</v>
      </c>
      <c r="X75" s="3">
        <v>20</v>
      </c>
      <c r="Y75" s="3">
        <v>20</v>
      </c>
    </row>
    <row r="76" spans="1:25" s="1" customFormat="1" ht="14.25" x14ac:dyDescent="0.2">
      <c r="A76" s="7">
        <f t="shared" si="3"/>
        <v>73</v>
      </c>
      <c r="B76" s="29"/>
      <c r="C76" s="23"/>
      <c r="D76" s="11" t="s">
        <v>1259</v>
      </c>
      <c r="E76" s="11" t="s">
        <v>1260</v>
      </c>
      <c r="F76" s="12">
        <v>64</v>
      </c>
      <c r="G76" s="12" t="s">
        <v>562</v>
      </c>
      <c r="H76" s="13">
        <v>250</v>
      </c>
      <c r="I76" s="59"/>
      <c r="J76" s="132" t="s">
        <v>269</v>
      </c>
      <c r="K76" s="157">
        <v>0</v>
      </c>
      <c r="L76" s="155">
        <v>0</v>
      </c>
      <c r="M76" s="76"/>
      <c r="N76" s="70"/>
      <c r="P76" s="1">
        <f t="shared" si="4"/>
        <v>0</v>
      </c>
      <c r="Q76" s="1">
        <v>0.9</v>
      </c>
      <c r="R76" s="30">
        <v>9.9279999999999299E-2</v>
      </c>
      <c r="S76" s="4">
        <f t="shared" si="5"/>
        <v>0.99927999999999928</v>
      </c>
      <c r="X76" s="3">
        <v>20</v>
      </c>
      <c r="Y76" s="3">
        <v>20</v>
      </c>
    </row>
    <row r="77" spans="1:25" s="1" customFormat="1" ht="14.25" x14ac:dyDescent="0.2">
      <c r="A77" s="7">
        <f t="shared" si="3"/>
        <v>74</v>
      </c>
      <c r="B77" s="29"/>
      <c r="C77" s="23"/>
      <c r="D77" s="11" t="s">
        <v>1132</v>
      </c>
      <c r="E77" s="11" t="s">
        <v>1133</v>
      </c>
      <c r="F77" s="12">
        <v>64</v>
      </c>
      <c r="G77" s="12" t="s">
        <v>562</v>
      </c>
      <c r="H77" s="13">
        <v>200</v>
      </c>
      <c r="I77" s="59"/>
      <c r="J77" s="132" t="s">
        <v>269</v>
      </c>
      <c r="K77" s="157">
        <v>0</v>
      </c>
      <c r="L77" s="155">
        <v>0</v>
      </c>
      <c r="M77" s="76"/>
      <c r="N77" s="70"/>
      <c r="P77" s="1">
        <f t="shared" si="4"/>
        <v>0</v>
      </c>
      <c r="Q77" s="1">
        <v>0.9</v>
      </c>
      <c r="R77" s="30">
        <v>9.9269999999999303E-2</v>
      </c>
      <c r="S77" s="4">
        <f t="shared" si="5"/>
        <v>0.99926999999999933</v>
      </c>
      <c r="X77" s="3">
        <v>20</v>
      </c>
      <c r="Y77" s="3">
        <v>20</v>
      </c>
    </row>
    <row r="78" spans="1:25" s="1" customFormat="1" ht="15" x14ac:dyDescent="0.25">
      <c r="A78" s="7">
        <f t="shared" si="3"/>
        <v>75</v>
      </c>
      <c r="B78" s="89"/>
      <c r="C78" s="23"/>
      <c r="D78" s="11" t="s">
        <v>969</v>
      </c>
      <c r="E78" s="11" t="s">
        <v>970</v>
      </c>
      <c r="F78" s="12">
        <v>32</v>
      </c>
      <c r="G78" s="12" t="s">
        <v>531</v>
      </c>
      <c r="H78" s="13">
        <v>45</v>
      </c>
      <c r="I78" s="93" t="s">
        <v>964</v>
      </c>
      <c r="J78" s="132" t="s">
        <v>270</v>
      </c>
      <c r="K78" s="157">
        <v>0</v>
      </c>
      <c r="L78" s="155">
        <v>0</v>
      </c>
      <c r="M78" s="76"/>
      <c r="N78" s="70"/>
      <c r="P78" s="1">
        <f t="shared" si="4"/>
        <v>0</v>
      </c>
      <c r="Q78" s="1">
        <v>0.9</v>
      </c>
      <c r="R78" s="30">
        <v>9.9259999999999293E-2</v>
      </c>
      <c r="S78" s="4">
        <f t="shared" si="5"/>
        <v>0.99925999999999937</v>
      </c>
      <c r="X78" s="3">
        <v>20</v>
      </c>
      <c r="Y78" s="3">
        <v>20</v>
      </c>
    </row>
    <row r="79" spans="1:25" s="1" customFormat="1" ht="14.25" x14ac:dyDescent="0.2">
      <c r="A79" s="7">
        <f t="shared" si="3"/>
        <v>76</v>
      </c>
      <c r="B79" s="89"/>
      <c r="C79" s="23"/>
      <c r="D79" s="11" t="s">
        <v>1253</v>
      </c>
      <c r="E79" s="11" t="s">
        <v>1254</v>
      </c>
      <c r="F79" s="12">
        <v>64</v>
      </c>
      <c r="G79" s="12" t="s">
        <v>562</v>
      </c>
      <c r="H79" s="13">
        <v>250</v>
      </c>
      <c r="I79" s="59"/>
      <c r="J79" s="132" t="s">
        <v>269</v>
      </c>
      <c r="K79" s="157">
        <v>0</v>
      </c>
      <c r="L79" s="155">
        <v>0</v>
      </c>
      <c r="M79" s="76"/>
      <c r="N79" s="70"/>
      <c r="P79" s="1">
        <f t="shared" si="4"/>
        <v>0</v>
      </c>
      <c r="Q79" s="1">
        <v>0.9</v>
      </c>
      <c r="R79" s="30">
        <v>9.9249999999999297E-2</v>
      </c>
      <c r="S79" s="4">
        <f t="shared" si="5"/>
        <v>0.99924999999999931</v>
      </c>
      <c r="X79" s="3">
        <v>20</v>
      </c>
      <c r="Y79" s="3">
        <v>20</v>
      </c>
    </row>
    <row r="80" spans="1:25" ht="39.950000000000003" customHeight="1" x14ac:dyDescent="0.2">
      <c r="B80" s="255" t="s">
        <v>565</v>
      </c>
      <c r="C80" s="256"/>
      <c r="D80" s="256"/>
      <c r="E80" s="256"/>
      <c r="F80" s="256"/>
      <c r="G80" s="256"/>
      <c r="H80" s="256"/>
      <c r="I80" s="256"/>
      <c r="J80" s="257"/>
      <c r="K80" s="258"/>
      <c r="L80" s="73"/>
    </row>
  </sheetData>
  <mergeCells count="2">
    <mergeCell ref="B1:K1"/>
    <mergeCell ref="B80:K80"/>
  </mergeCells>
  <phoneticPr fontId="11" type="noConversion"/>
  <pageMargins left="0.7" right="0.7" top="0.75" bottom="0.75" header="0.3" footer="0.3"/>
  <pageSetup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Z252"/>
  <sheetViews>
    <sheetView topLeftCell="B1" zoomScaleNormal="100" workbookViewId="0">
      <selection activeCell="B1" sqref="B1:K1"/>
    </sheetView>
  </sheetViews>
  <sheetFormatPr defaultRowHeight="12.75" x14ac:dyDescent="0.2"/>
  <cols>
    <col min="1" max="1" width="8.7109375" hidden="1" customWidth="1"/>
    <col min="2" max="2" width="9.140625" customWidth="1"/>
    <col min="3" max="3" width="7.28515625" customWidth="1"/>
    <col min="4" max="4" width="54.7109375" customWidth="1"/>
    <col min="5" max="5" width="40.7109375" customWidth="1"/>
    <col min="6" max="7" width="11.7109375" customWidth="1"/>
    <col min="8" max="8" width="11.7109375" hidden="1" customWidth="1"/>
    <col min="9" max="9" width="33.7109375" customWidth="1"/>
    <col min="10" max="10" width="10.7109375" customWidth="1"/>
    <col min="11" max="11" width="10.7109375" style="45" customWidth="1"/>
    <col min="12" max="12" width="10.7109375" style="21" hidden="1" customWidth="1"/>
    <col min="13" max="17" width="9.140625" hidden="1" customWidth="1"/>
    <col min="18" max="18" width="13.85546875" hidden="1" customWidth="1"/>
    <col min="19" max="19" width="14.42578125" hidden="1" customWidth="1"/>
    <col min="20" max="25" width="9.140625" hidden="1" customWidth="1"/>
    <col min="26" max="26" width="9.140625" style="184" hidden="1" customWidth="1"/>
    <col min="27" max="28" width="0" hidden="1" customWidth="1"/>
  </cols>
  <sheetData>
    <row r="1" spans="1:26" ht="39.950000000000003" customHeight="1" x14ac:dyDescent="0.2">
      <c r="A1" s="38"/>
      <c r="B1" s="259" t="s">
        <v>570</v>
      </c>
      <c r="C1" s="260"/>
      <c r="D1" s="260"/>
      <c r="E1" s="260"/>
      <c r="F1" s="260"/>
      <c r="G1" s="260"/>
      <c r="H1" s="260"/>
      <c r="I1" s="260"/>
      <c r="J1" s="261"/>
      <c r="K1" s="262"/>
      <c r="L1" s="134"/>
      <c r="M1" s="21"/>
      <c r="N1" s="21"/>
    </row>
    <row r="2" spans="1:26" ht="35.1" customHeight="1" x14ac:dyDescent="0.25">
      <c r="A2" s="35" t="s">
        <v>108</v>
      </c>
      <c r="B2" s="33" t="s">
        <v>107</v>
      </c>
      <c r="C2" s="34" t="s">
        <v>106</v>
      </c>
      <c r="D2" s="79" t="s">
        <v>528</v>
      </c>
      <c r="E2" s="79" t="s">
        <v>529</v>
      </c>
      <c r="F2" s="79" t="s">
        <v>530</v>
      </c>
      <c r="G2" s="79" t="s">
        <v>559</v>
      </c>
      <c r="H2" s="79" t="s">
        <v>560</v>
      </c>
      <c r="I2" s="79" t="s">
        <v>561</v>
      </c>
      <c r="J2" s="133" t="s">
        <v>487</v>
      </c>
      <c r="K2" s="135" t="s">
        <v>928</v>
      </c>
      <c r="L2" s="136" t="s">
        <v>1102</v>
      </c>
      <c r="M2" s="36" t="s">
        <v>136</v>
      </c>
      <c r="N2" s="36" t="s">
        <v>137</v>
      </c>
      <c r="Y2" s="179" t="s">
        <v>1393</v>
      </c>
    </row>
    <row r="3" spans="1:26" ht="3" customHeight="1" x14ac:dyDescent="0.25">
      <c r="A3" s="35"/>
      <c r="B3" s="33"/>
      <c r="C3" s="34"/>
      <c r="D3" s="79"/>
      <c r="E3" s="79"/>
      <c r="F3" s="79"/>
      <c r="G3" s="79"/>
      <c r="H3" s="79"/>
      <c r="I3" s="79"/>
      <c r="J3" s="133"/>
      <c r="K3" s="135"/>
      <c r="L3" s="136"/>
      <c r="M3" s="36"/>
      <c r="N3" s="36"/>
    </row>
    <row r="4" spans="1:26" s="1" customFormat="1" ht="14.25" hidden="1" x14ac:dyDescent="0.2">
      <c r="A4" s="7">
        <f t="shared" ref="A4:A67" si="0">RANK(S4,S$4:S$212,0)</f>
        <v>1</v>
      </c>
      <c r="B4" s="29"/>
      <c r="C4" s="23"/>
      <c r="D4" s="80" t="s">
        <v>571</v>
      </c>
      <c r="E4" s="80" t="s">
        <v>883</v>
      </c>
      <c r="F4" s="81">
        <v>100</v>
      </c>
      <c r="G4" s="81" t="s">
        <v>531</v>
      </c>
      <c r="H4" s="82">
        <v>35</v>
      </c>
      <c r="I4" s="80"/>
      <c r="J4" s="120" t="s">
        <v>270</v>
      </c>
      <c r="K4" s="139">
        <v>1</v>
      </c>
      <c r="L4" s="137">
        <v>1.9400000000000001E-2</v>
      </c>
      <c r="P4" s="1">
        <f t="shared" ref="P4:P67" si="1">IF(C4=0,0,1)</f>
        <v>0</v>
      </c>
      <c r="Q4" s="1">
        <v>0.8</v>
      </c>
      <c r="R4" s="30">
        <v>9.9229999999999194E-2</v>
      </c>
      <c r="S4" s="4">
        <f t="shared" ref="S4:S67" si="2">SUM(Q4+R4+P4)</f>
        <v>0.8992299999999992</v>
      </c>
      <c r="X4" s="173">
        <v>10</v>
      </c>
      <c r="Y4" s="173">
        <v>10</v>
      </c>
      <c r="Z4" s="185"/>
    </row>
    <row r="5" spans="1:26" s="1" customFormat="1" ht="14.25" hidden="1" x14ac:dyDescent="0.2">
      <c r="A5" s="7">
        <f t="shared" si="0"/>
        <v>2</v>
      </c>
      <c r="B5" s="29"/>
      <c r="C5" s="23"/>
      <c r="D5" s="80" t="s">
        <v>572</v>
      </c>
      <c r="E5" s="80" t="s">
        <v>573</v>
      </c>
      <c r="F5" s="81">
        <v>150</v>
      </c>
      <c r="G5" s="81" t="s">
        <v>531</v>
      </c>
      <c r="H5" s="82">
        <v>35</v>
      </c>
      <c r="I5" s="80"/>
      <c r="J5" s="120" t="s">
        <v>270</v>
      </c>
      <c r="K5" s="139">
        <v>1</v>
      </c>
      <c r="L5" s="137">
        <v>1.9400000000000001E-2</v>
      </c>
      <c r="P5" s="1">
        <f t="shared" si="1"/>
        <v>0</v>
      </c>
      <c r="Q5" s="1">
        <v>0.8</v>
      </c>
      <c r="R5" s="30">
        <v>9.9219999999999198E-2</v>
      </c>
      <c r="S5" s="4">
        <f t="shared" si="2"/>
        <v>0.89921999999999924</v>
      </c>
      <c r="X5" s="173">
        <v>15</v>
      </c>
      <c r="Y5" s="173">
        <v>15</v>
      </c>
      <c r="Z5" s="185"/>
    </row>
    <row r="6" spans="1:26" s="1" customFormat="1" ht="14.25" hidden="1" x14ac:dyDescent="0.2">
      <c r="A6" s="7">
        <f t="shared" si="0"/>
        <v>3</v>
      </c>
      <c r="B6" s="29"/>
      <c r="C6" s="23"/>
      <c r="D6" s="80" t="s">
        <v>574</v>
      </c>
      <c r="E6" s="80" t="s">
        <v>575</v>
      </c>
      <c r="F6" s="81">
        <v>100</v>
      </c>
      <c r="G6" s="81" t="s">
        <v>531</v>
      </c>
      <c r="H6" s="82">
        <v>35</v>
      </c>
      <c r="I6" s="80"/>
      <c r="J6" s="120" t="s">
        <v>270</v>
      </c>
      <c r="K6" s="139">
        <v>1</v>
      </c>
      <c r="L6" s="137">
        <v>1.9400000000000001E-2</v>
      </c>
      <c r="P6" s="1">
        <f t="shared" si="1"/>
        <v>0</v>
      </c>
      <c r="Q6" s="1">
        <v>0.8</v>
      </c>
      <c r="R6" s="30">
        <v>9.9209999999999202E-2</v>
      </c>
      <c r="S6" s="4">
        <f t="shared" si="2"/>
        <v>0.89920999999999929</v>
      </c>
      <c r="X6" s="173">
        <v>12</v>
      </c>
      <c r="Y6" s="173">
        <v>12</v>
      </c>
      <c r="Z6" s="185"/>
    </row>
    <row r="7" spans="1:26" s="1" customFormat="1" ht="14.25" x14ac:dyDescent="0.2">
      <c r="A7" s="7">
        <f t="shared" si="0"/>
        <v>4</v>
      </c>
      <c r="B7" s="29"/>
      <c r="C7" s="23"/>
      <c r="D7" s="80" t="s">
        <v>576</v>
      </c>
      <c r="E7" s="80" t="s">
        <v>577</v>
      </c>
      <c r="F7" s="81">
        <v>64</v>
      </c>
      <c r="G7" s="81" t="s">
        <v>531</v>
      </c>
      <c r="H7" s="82">
        <v>35</v>
      </c>
      <c r="I7" s="80"/>
      <c r="J7" s="120" t="s">
        <v>270</v>
      </c>
      <c r="K7" s="139">
        <v>1</v>
      </c>
      <c r="L7" s="137">
        <v>1.9400000000000001E-2</v>
      </c>
      <c r="P7" s="1">
        <f t="shared" si="1"/>
        <v>0</v>
      </c>
      <c r="Q7" s="1">
        <v>0.8</v>
      </c>
      <c r="R7" s="30">
        <v>9.9199999999999205E-2</v>
      </c>
      <c r="S7" s="4">
        <f t="shared" si="2"/>
        <v>0.89919999999999922</v>
      </c>
      <c r="X7" s="173">
        <v>10</v>
      </c>
      <c r="Y7" s="173">
        <v>10</v>
      </c>
      <c r="Z7" s="185"/>
    </row>
    <row r="8" spans="1:26" s="1" customFormat="1" ht="14.25" x14ac:dyDescent="0.2">
      <c r="A8" s="7">
        <f t="shared" si="0"/>
        <v>5</v>
      </c>
      <c r="B8" s="29"/>
      <c r="C8" s="23"/>
      <c r="D8" s="80" t="s">
        <v>578</v>
      </c>
      <c r="E8" s="80" t="s">
        <v>579</v>
      </c>
      <c r="F8" s="81">
        <v>64</v>
      </c>
      <c r="G8" s="81" t="s">
        <v>531</v>
      </c>
      <c r="H8" s="82">
        <v>35</v>
      </c>
      <c r="I8" s="80"/>
      <c r="J8" s="120" t="s">
        <v>270</v>
      </c>
      <c r="K8" s="139">
        <v>1</v>
      </c>
      <c r="L8" s="137">
        <v>1.9400000000000001E-2</v>
      </c>
      <c r="P8" s="1">
        <f t="shared" si="1"/>
        <v>0</v>
      </c>
      <c r="Q8" s="1">
        <v>0.8</v>
      </c>
      <c r="R8" s="30">
        <v>9.9189999999999195E-2</v>
      </c>
      <c r="S8" s="4">
        <f t="shared" si="2"/>
        <v>0.89918999999999927</v>
      </c>
      <c r="X8" s="173">
        <v>7</v>
      </c>
      <c r="Y8" s="173">
        <v>7</v>
      </c>
      <c r="Z8" s="185"/>
    </row>
    <row r="9" spans="1:26" s="1" customFormat="1" ht="14.25" x14ac:dyDescent="0.2">
      <c r="A9" s="7">
        <f t="shared" si="0"/>
        <v>6</v>
      </c>
      <c r="B9" s="29"/>
      <c r="C9" s="23"/>
      <c r="D9" s="80" t="s">
        <v>580</v>
      </c>
      <c r="E9" s="80" t="s">
        <v>581</v>
      </c>
      <c r="F9" s="81">
        <v>64</v>
      </c>
      <c r="G9" s="81" t="s">
        <v>531</v>
      </c>
      <c r="H9" s="82">
        <v>35</v>
      </c>
      <c r="I9" s="80"/>
      <c r="J9" s="120" t="s">
        <v>270</v>
      </c>
      <c r="K9" s="139">
        <v>1</v>
      </c>
      <c r="L9" s="137">
        <v>1.9400000000000001E-2</v>
      </c>
      <c r="P9" s="1">
        <f t="shared" si="1"/>
        <v>0</v>
      </c>
      <c r="Q9" s="1">
        <v>0.8</v>
      </c>
      <c r="R9" s="30">
        <v>9.9179999999999199E-2</v>
      </c>
      <c r="S9" s="4">
        <f t="shared" si="2"/>
        <v>0.8991799999999992</v>
      </c>
      <c r="X9" s="173">
        <v>8</v>
      </c>
      <c r="Y9" s="173">
        <v>8</v>
      </c>
      <c r="Z9" s="185"/>
    </row>
    <row r="10" spans="1:26" s="1" customFormat="1" ht="14.25" x14ac:dyDescent="0.2">
      <c r="A10" s="7">
        <f t="shared" si="0"/>
        <v>7</v>
      </c>
      <c r="B10" s="29"/>
      <c r="C10" s="23"/>
      <c r="D10" s="80" t="s">
        <v>582</v>
      </c>
      <c r="E10" s="80" t="s">
        <v>583</v>
      </c>
      <c r="F10" s="81">
        <v>32</v>
      </c>
      <c r="G10" s="81" t="s">
        <v>563</v>
      </c>
      <c r="H10" s="82">
        <v>35</v>
      </c>
      <c r="I10" s="80"/>
      <c r="J10" s="120" t="s">
        <v>270</v>
      </c>
      <c r="K10" s="139">
        <v>1</v>
      </c>
      <c r="L10" s="137">
        <v>1.9400000000000001E-2</v>
      </c>
      <c r="P10" s="1">
        <f t="shared" si="1"/>
        <v>0</v>
      </c>
      <c r="Q10" s="1">
        <v>0.8</v>
      </c>
      <c r="R10" s="30">
        <v>9.9169999999999203E-2</v>
      </c>
      <c r="S10" s="4">
        <f t="shared" si="2"/>
        <v>0.89916999999999925</v>
      </c>
      <c r="X10" s="173">
        <v>4</v>
      </c>
      <c r="Y10" s="173">
        <v>4</v>
      </c>
      <c r="Z10" s="185"/>
    </row>
    <row r="11" spans="1:26" s="1" customFormat="1" ht="14.25" x14ac:dyDescent="0.2">
      <c r="A11" s="7">
        <f t="shared" si="0"/>
        <v>8</v>
      </c>
      <c r="B11" s="29"/>
      <c r="C11" s="23"/>
      <c r="D11" s="80" t="s">
        <v>584</v>
      </c>
      <c r="E11" s="80" t="s">
        <v>1049</v>
      </c>
      <c r="F11" s="81">
        <v>64</v>
      </c>
      <c r="G11" s="81" t="s">
        <v>531</v>
      </c>
      <c r="H11" s="82">
        <v>35</v>
      </c>
      <c r="I11" s="80"/>
      <c r="J11" s="120" t="s">
        <v>270</v>
      </c>
      <c r="K11" s="139">
        <v>1</v>
      </c>
      <c r="L11" s="137">
        <v>1.9400000000000001E-2</v>
      </c>
      <c r="P11" s="1">
        <f t="shared" si="1"/>
        <v>0</v>
      </c>
      <c r="Q11" s="1">
        <v>0.8</v>
      </c>
      <c r="R11" s="30">
        <v>9.9159999999999193E-2</v>
      </c>
      <c r="S11" s="4">
        <f t="shared" si="2"/>
        <v>0.89915999999999929</v>
      </c>
      <c r="X11" s="173">
        <v>10</v>
      </c>
      <c r="Y11" s="173">
        <v>10</v>
      </c>
      <c r="Z11" s="185"/>
    </row>
    <row r="12" spans="1:26" s="1" customFormat="1" ht="15" x14ac:dyDescent="0.2">
      <c r="A12" s="7">
        <f t="shared" si="0"/>
        <v>9</v>
      </c>
      <c r="B12" s="29"/>
      <c r="C12" s="23"/>
      <c r="D12" s="80" t="s">
        <v>972</v>
      </c>
      <c r="E12" s="80" t="s">
        <v>973</v>
      </c>
      <c r="F12" s="81">
        <v>32</v>
      </c>
      <c r="G12" s="81" t="s">
        <v>531</v>
      </c>
      <c r="H12" s="82">
        <v>25</v>
      </c>
      <c r="I12" s="91" t="s">
        <v>974</v>
      </c>
      <c r="J12" s="120" t="s">
        <v>271</v>
      </c>
      <c r="K12" s="139">
        <v>1</v>
      </c>
      <c r="L12" s="137">
        <v>1.9400000000000001E-2</v>
      </c>
      <c r="P12" s="1">
        <f t="shared" si="1"/>
        <v>0</v>
      </c>
      <c r="Q12" s="1">
        <v>0.8</v>
      </c>
      <c r="R12" s="30">
        <v>9.9149999999999197E-2</v>
      </c>
      <c r="S12" s="4">
        <f t="shared" si="2"/>
        <v>0.89914999999999923</v>
      </c>
      <c r="X12" s="173">
        <v>3</v>
      </c>
      <c r="Y12" s="173">
        <v>3</v>
      </c>
      <c r="Z12" s="185"/>
    </row>
    <row r="13" spans="1:26" s="1" customFormat="1" ht="15" x14ac:dyDescent="0.2">
      <c r="A13" s="7">
        <f t="shared" si="0"/>
        <v>10</v>
      </c>
      <c r="B13" s="29"/>
      <c r="C13" s="23"/>
      <c r="D13" s="80" t="s">
        <v>920</v>
      </c>
      <c r="E13" s="80" t="s">
        <v>921</v>
      </c>
      <c r="F13" s="81">
        <v>50</v>
      </c>
      <c r="G13" s="81" t="s">
        <v>531</v>
      </c>
      <c r="H13" s="82">
        <v>25</v>
      </c>
      <c r="I13" s="91" t="s">
        <v>919</v>
      </c>
      <c r="J13" s="120" t="s">
        <v>271</v>
      </c>
      <c r="K13" s="139">
        <v>1</v>
      </c>
      <c r="L13" s="137">
        <v>1.9400000000000001E-2</v>
      </c>
      <c r="P13" s="1">
        <f t="shared" si="1"/>
        <v>0</v>
      </c>
      <c r="Q13" s="1">
        <v>0.8</v>
      </c>
      <c r="R13" s="30">
        <v>9.9139999999999104E-2</v>
      </c>
      <c r="S13" s="4">
        <f t="shared" si="2"/>
        <v>0.89913999999999916</v>
      </c>
      <c r="X13" s="173">
        <v>6</v>
      </c>
      <c r="Y13" s="173">
        <v>6</v>
      </c>
      <c r="Z13" s="185"/>
    </row>
    <row r="14" spans="1:26" s="1" customFormat="1" ht="15" x14ac:dyDescent="0.2">
      <c r="A14" s="7">
        <f t="shared" si="0"/>
        <v>11</v>
      </c>
      <c r="B14" s="29"/>
      <c r="C14" s="23"/>
      <c r="D14" s="80" t="s">
        <v>971</v>
      </c>
      <c r="E14" s="80" t="s">
        <v>884</v>
      </c>
      <c r="F14" s="81">
        <v>32</v>
      </c>
      <c r="G14" s="81" t="s">
        <v>531</v>
      </c>
      <c r="H14" s="82">
        <v>25</v>
      </c>
      <c r="I14" s="91" t="s">
        <v>983</v>
      </c>
      <c r="J14" s="120" t="s">
        <v>271</v>
      </c>
      <c r="K14" s="139">
        <v>1</v>
      </c>
      <c r="L14" s="137">
        <v>1.9400000000000001E-2</v>
      </c>
      <c r="P14" s="1">
        <f t="shared" si="1"/>
        <v>0</v>
      </c>
      <c r="Q14" s="1">
        <v>0.8</v>
      </c>
      <c r="R14" s="30">
        <v>9.9129999999999094E-2</v>
      </c>
      <c r="S14" s="4">
        <f t="shared" si="2"/>
        <v>0.8991299999999991</v>
      </c>
      <c r="X14" s="173">
        <v>5</v>
      </c>
      <c r="Y14" s="173">
        <v>5</v>
      </c>
      <c r="Z14" s="185"/>
    </row>
    <row r="15" spans="1:26" s="1" customFormat="1" ht="14.25" x14ac:dyDescent="0.2">
      <c r="A15" s="7">
        <f t="shared" si="0"/>
        <v>12</v>
      </c>
      <c r="B15" s="29"/>
      <c r="C15" s="23"/>
      <c r="D15" s="80" t="s">
        <v>586</v>
      </c>
      <c r="E15" s="80" t="s">
        <v>587</v>
      </c>
      <c r="F15" s="81">
        <v>18</v>
      </c>
      <c r="G15" s="81" t="s">
        <v>531</v>
      </c>
      <c r="H15" s="82">
        <v>35</v>
      </c>
      <c r="I15" s="80"/>
      <c r="J15" s="120" t="s">
        <v>270</v>
      </c>
      <c r="K15" s="139">
        <v>1</v>
      </c>
      <c r="L15" s="137">
        <v>1.9400000000000001E-2</v>
      </c>
      <c r="P15" s="1">
        <f t="shared" si="1"/>
        <v>0</v>
      </c>
      <c r="Q15" s="1">
        <v>0.8</v>
      </c>
      <c r="R15" s="30">
        <v>9.9119999999999098E-2</v>
      </c>
      <c r="S15" s="4">
        <f t="shared" si="2"/>
        <v>0.89911999999999914</v>
      </c>
      <c r="X15" s="173">
        <v>5</v>
      </c>
      <c r="Y15" s="173">
        <v>5</v>
      </c>
      <c r="Z15" s="185"/>
    </row>
    <row r="16" spans="1:26" s="1" customFormat="1" ht="14.25" x14ac:dyDescent="0.2">
      <c r="A16" s="7">
        <f t="shared" si="0"/>
        <v>13</v>
      </c>
      <c r="B16" s="29"/>
      <c r="C16" s="23"/>
      <c r="D16" s="80" t="s">
        <v>590</v>
      </c>
      <c r="E16" s="80" t="s">
        <v>591</v>
      </c>
      <c r="F16" s="81">
        <v>50</v>
      </c>
      <c r="G16" s="81" t="s">
        <v>562</v>
      </c>
      <c r="H16" s="82">
        <v>35</v>
      </c>
      <c r="I16" s="80"/>
      <c r="J16" s="120" t="s">
        <v>270</v>
      </c>
      <c r="K16" s="139">
        <v>1</v>
      </c>
      <c r="L16" s="137">
        <v>1.9400000000000001E-2</v>
      </c>
      <c r="P16" s="1">
        <f t="shared" si="1"/>
        <v>0</v>
      </c>
      <c r="Q16" s="1">
        <v>0.8</v>
      </c>
      <c r="R16" s="30">
        <v>9.9109999999999102E-2</v>
      </c>
      <c r="S16" s="4">
        <f t="shared" si="2"/>
        <v>0.89910999999999919</v>
      </c>
      <c r="X16" s="173">
        <v>6</v>
      </c>
      <c r="Y16" s="173">
        <v>6</v>
      </c>
      <c r="Z16" s="185"/>
    </row>
    <row r="17" spans="1:26" s="1" customFormat="1" ht="14.25" x14ac:dyDescent="0.2">
      <c r="A17" s="7">
        <f t="shared" si="0"/>
        <v>14</v>
      </c>
      <c r="B17" s="29"/>
      <c r="C17" s="23"/>
      <c r="D17" s="80" t="s">
        <v>592</v>
      </c>
      <c r="E17" s="80" t="s">
        <v>593</v>
      </c>
      <c r="F17" s="81">
        <v>32</v>
      </c>
      <c r="G17" s="81" t="s">
        <v>531</v>
      </c>
      <c r="H17" s="82">
        <v>35</v>
      </c>
      <c r="I17" s="80"/>
      <c r="J17" s="120" t="s">
        <v>270</v>
      </c>
      <c r="K17" s="139">
        <v>1</v>
      </c>
      <c r="L17" s="137">
        <v>1.9400000000000001E-2</v>
      </c>
      <c r="P17" s="1">
        <f t="shared" si="1"/>
        <v>0</v>
      </c>
      <c r="Q17" s="1">
        <v>0.8</v>
      </c>
      <c r="R17" s="30">
        <v>9.9099999999999105E-2</v>
      </c>
      <c r="S17" s="4">
        <f t="shared" si="2"/>
        <v>0.89909999999999912</v>
      </c>
      <c r="X17" s="173">
        <v>4</v>
      </c>
      <c r="Y17" s="173">
        <v>4</v>
      </c>
      <c r="Z17" s="185"/>
    </row>
    <row r="18" spans="1:26" s="1" customFormat="1" ht="14.25" x14ac:dyDescent="0.2">
      <c r="A18" s="7">
        <f t="shared" si="0"/>
        <v>15</v>
      </c>
      <c r="B18" s="29"/>
      <c r="C18" s="23"/>
      <c r="D18" s="80" t="s">
        <v>595</v>
      </c>
      <c r="E18" s="80" t="s">
        <v>596</v>
      </c>
      <c r="F18" s="81">
        <v>32</v>
      </c>
      <c r="G18" s="81" t="s">
        <v>563</v>
      </c>
      <c r="H18" s="82">
        <v>35</v>
      </c>
      <c r="I18" s="80"/>
      <c r="J18" s="120" t="s">
        <v>270</v>
      </c>
      <c r="K18" s="139">
        <v>1</v>
      </c>
      <c r="L18" s="137">
        <v>1.9400000000000001E-2</v>
      </c>
      <c r="P18" s="1">
        <f t="shared" si="1"/>
        <v>0</v>
      </c>
      <c r="Q18" s="1">
        <v>0.8</v>
      </c>
      <c r="R18" s="30">
        <v>9.9089999999999095E-2</v>
      </c>
      <c r="S18" s="4">
        <f t="shared" si="2"/>
        <v>0.89908999999999917</v>
      </c>
      <c r="X18" s="173">
        <v>3</v>
      </c>
      <c r="Y18" s="173">
        <v>3</v>
      </c>
      <c r="Z18" s="185"/>
    </row>
    <row r="19" spans="1:26" s="1" customFormat="1" ht="14.25" x14ac:dyDescent="0.2">
      <c r="A19" s="7">
        <f t="shared" si="0"/>
        <v>16</v>
      </c>
      <c r="B19" s="29"/>
      <c r="C19" s="23"/>
      <c r="D19" s="80" t="s">
        <v>597</v>
      </c>
      <c r="E19" s="80" t="s">
        <v>598</v>
      </c>
      <c r="F19" s="81">
        <v>32</v>
      </c>
      <c r="G19" s="81" t="s">
        <v>563</v>
      </c>
      <c r="H19" s="82">
        <v>35</v>
      </c>
      <c r="I19" s="80"/>
      <c r="J19" s="120" t="s">
        <v>270</v>
      </c>
      <c r="K19" s="139">
        <v>1</v>
      </c>
      <c r="L19" s="137">
        <v>1.9400000000000001E-2</v>
      </c>
      <c r="P19" s="1">
        <f t="shared" si="1"/>
        <v>0</v>
      </c>
      <c r="Q19" s="1">
        <v>0.8</v>
      </c>
      <c r="R19" s="30">
        <v>9.9079999999999099E-2</v>
      </c>
      <c r="S19" s="4">
        <f t="shared" si="2"/>
        <v>0.8990799999999991</v>
      </c>
      <c r="X19" s="173">
        <v>3</v>
      </c>
      <c r="Y19" s="173">
        <v>3</v>
      </c>
      <c r="Z19" s="185"/>
    </row>
    <row r="20" spans="1:26" s="1" customFormat="1" ht="14.25" x14ac:dyDescent="0.2">
      <c r="A20" s="7">
        <f t="shared" si="0"/>
        <v>17</v>
      </c>
      <c r="B20" s="29"/>
      <c r="C20" s="23"/>
      <c r="D20" s="80" t="s">
        <v>600</v>
      </c>
      <c r="E20" s="80" t="s">
        <v>601</v>
      </c>
      <c r="F20" s="81">
        <v>32</v>
      </c>
      <c r="G20" s="81" t="s">
        <v>563</v>
      </c>
      <c r="H20" s="82">
        <v>35</v>
      </c>
      <c r="I20" s="80"/>
      <c r="J20" s="120" t="s">
        <v>270</v>
      </c>
      <c r="K20" s="139">
        <v>1</v>
      </c>
      <c r="L20" s="137">
        <v>1.9400000000000001E-2</v>
      </c>
      <c r="P20" s="1">
        <f t="shared" si="1"/>
        <v>0</v>
      </c>
      <c r="Q20" s="1">
        <v>0.8</v>
      </c>
      <c r="R20" s="30">
        <v>9.9069999999999103E-2</v>
      </c>
      <c r="S20" s="4">
        <f t="shared" si="2"/>
        <v>0.89906999999999915</v>
      </c>
      <c r="X20" s="173">
        <v>3</v>
      </c>
      <c r="Y20" s="173">
        <v>3</v>
      </c>
      <c r="Z20" s="185"/>
    </row>
    <row r="21" spans="1:26" s="1" customFormat="1" ht="14.25" x14ac:dyDescent="0.2">
      <c r="A21" s="7">
        <f t="shared" si="0"/>
        <v>18</v>
      </c>
      <c r="B21" s="29"/>
      <c r="C21" s="23"/>
      <c r="D21" s="80" t="s">
        <v>602</v>
      </c>
      <c r="E21" s="80" t="s">
        <v>1050</v>
      </c>
      <c r="F21" s="81">
        <v>64</v>
      </c>
      <c r="G21" s="81" t="s">
        <v>563</v>
      </c>
      <c r="H21" s="82">
        <v>35</v>
      </c>
      <c r="I21" s="80"/>
      <c r="J21" s="120" t="s">
        <v>270</v>
      </c>
      <c r="K21" s="139">
        <v>1</v>
      </c>
      <c r="L21" s="137">
        <v>1.9400000000000001E-2</v>
      </c>
      <c r="P21" s="1">
        <f t="shared" si="1"/>
        <v>0</v>
      </c>
      <c r="Q21" s="1">
        <v>0.8</v>
      </c>
      <c r="R21" s="30">
        <v>9.9059999999999093E-2</v>
      </c>
      <c r="S21" s="4">
        <f t="shared" si="2"/>
        <v>0.89905999999999908</v>
      </c>
      <c r="X21" s="173">
        <v>5</v>
      </c>
      <c r="Y21" s="173">
        <v>5</v>
      </c>
      <c r="Z21" s="185"/>
    </row>
    <row r="22" spans="1:26" s="1" customFormat="1" ht="14.25" x14ac:dyDescent="0.2">
      <c r="A22" s="7">
        <f t="shared" si="0"/>
        <v>19</v>
      </c>
      <c r="B22" s="29"/>
      <c r="C22" s="23"/>
      <c r="D22" s="80" t="s">
        <v>603</v>
      </c>
      <c r="E22" s="80" t="s">
        <v>604</v>
      </c>
      <c r="F22" s="81">
        <v>32</v>
      </c>
      <c r="G22" s="81" t="s">
        <v>563</v>
      </c>
      <c r="H22" s="82">
        <v>35</v>
      </c>
      <c r="I22" s="80"/>
      <c r="J22" s="120" t="s">
        <v>270</v>
      </c>
      <c r="K22" s="139">
        <v>1</v>
      </c>
      <c r="L22" s="137">
        <v>1.9400000000000001E-2</v>
      </c>
      <c r="P22" s="1">
        <f t="shared" si="1"/>
        <v>0</v>
      </c>
      <c r="Q22" s="1">
        <v>0.8</v>
      </c>
      <c r="R22" s="30">
        <v>9.9049999999999097E-2</v>
      </c>
      <c r="S22" s="4">
        <f t="shared" si="2"/>
        <v>0.89904999999999913</v>
      </c>
      <c r="X22" s="173">
        <v>4</v>
      </c>
      <c r="Y22" s="173">
        <v>4</v>
      </c>
      <c r="Z22" s="185"/>
    </row>
    <row r="23" spans="1:26" s="1" customFormat="1" ht="14.25" x14ac:dyDescent="0.2">
      <c r="A23" s="7">
        <f t="shared" si="0"/>
        <v>20</v>
      </c>
      <c r="B23" s="29"/>
      <c r="C23" s="23"/>
      <c r="D23" s="80" t="s">
        <v>606</v>
      </c>
      <c r="E23" s="80" t="s">
        <v>607</v>
      </c>
      <c r="F23" s="81">
        <v>32</v>
      </c>
      <c r="G23" s="81" t="s">
        <v>531</v>
      </c>
      <c r="H23" s="82">
        <v>35</v>
      </c>
      <c r="I23" s="80"/>
      <c r="J23" s="120" t="s">
        <v>270</v>
      </c>
      <c r="K23" s="139">
        <v>1</v>
      </c>
      <c r="L23" s="137">
        <v>1.9400000000000001E-2</v>
      </c>
      <c r="P23" s="1">
        <f t="shared" si="1"/>
        <v>0</v>
      </c>
      <c r="Q23" s="1">
        <v>0.8</v>
      </c>
      <c r="R23" s="30">
        <v>9.9039999999999004E-2</v>
      </c>
      <c r="S23" s="4">
        <f t="shared" si="2"/>
        <v>0.89903999999999906</v>
      </c>
      <c r="X23" s="173">
        <v>4</v>
      </c>
      <c r="Y23" s="173">
        <v>4</v>
      </c>
      <c r="Z23" s="185"/>
    </row>
    <row r="24" spans="1:26" s="1" customFormat="1" ht="14.25" x14ac:dyDescent="0.2">
      <c r="A24" s="7">
        <f t="shared" si="0"/>
        <v>21</v>
      </c>
      <c r="B24" s="29"/>
      <c r="C24" s="23"/>
      <c r="D24" s="80" t="s">
        <v>1054</v>
      </c>
      <c r="E24" s="80" t="s">
        <v>1053</v>
      </c>
      <c r="F24" s="81">
        <v>32</v>
      </c>
      <c r="G24" s="81" t="s">
        <v>531</v>
      </c>
      <c r="H24" s="82">
        <v>35</v>
      </c>
      <c r="I24" s="80"/>
      <c r="J24" s="120" t="s">
        <v>270</v>
      </c>
      <c r="K24" s="139">
        <v>1</v>
      </c>
      <c r="L24" s="137">
        <v>1.9400000000000001E-2</v>
      </c>
      <c r="P24" s="1">
        <f t="shared" si="1"/>
        <v>0</v>
      </c>
      <c r="Q24" s="1">
        <v>0.8</v>
      </c>
      <c r="R24" s="30">
        <v>9.9029999999998994E-2</v>
      </c>
      <c r="S24" s="4">
        <f t="shared" si="2"/>
        <v>0.899029999999999</v>
      </c>
      <c r="X24" s="173">
        <v>4</v>
      </c>
      <c r="Y24" s="173">
        <v>4</v>
      </c>
      <c r="Z24" s="185"/>
    </row>
    <row r="25" spans="1:26" s="1" customFormat="1" ht="14.25" x14ac:dyDescent="0.2">
      <c r="A25" s="7">
        <f t="shared" si="0"/>
        <v>22</v>
      </c>
      <c r="B25" s="29"/>
      <c r="C25" s="23"/>
      <c r="D25" s="80" t="s">
        <v>614</v>
      </c>
      <c r="E25" s="80" t="s">
        <v>615</v>
      </c>
      <c r="F25" s="81">
        <v>32</v>
      </c>
      <c r="G25" s="81" t="s">
        <v>531</v>
      </c>
      <c r="H25" s="82">
        <v>35</v>
      </c>
      <c r="I25" s="80"/>
      <c r="J25" s="120" t="s">
        <v>270</v>
      </c>
      <c r="K25" s="139">
        <v>1</v>
      </c>
      <c r="L25" s="137">
        <v>1.9400000000000001E-2</v>
      </c>
      <c r="P25" s="1">
        <f t="shared" si="1"/>
        <v>0</v>
      </c>
      <c r="Q25" s="1">
        <v>0.8</v>
      </c>
      <c r="R25" s="30">
        <v>9.9019999999998998E-2</v>
      </c>
      <c r="S25" s="4">
        <f t="shared" si="2"/>
        <v>0.89901999999999904</v>
      </c>
      <c r="X25" s="173">
        <v>5</v>
      </c>
      <c r="Y25" s="173">
        <v>5</v>
      </c>
      <c r="Z25" s="185"/>
    </row>
    <row r="26" spans="1:26" s="1" customFormat="1" ht="14.25" x14ac:dyDescent="0.2">
      <c r="A26" s="7">
        <f t="shared" si="0"/>
        <v>23</v>
      </c>
      <c r="B26" s="29"/>
      <c r="C26" s="23"/>
      <c r="D26" s="80" t="s">
        <v>1134</v>
      </c>
      <c r="E26" s="80" t="s">
        <v>1135</v>
      </c>
      <c r="F26" s="81">
        <v>32</v>
      </c>
      <c r="G26" s="81" t="s">
        <v>562</v>
      </c>
      <c r="H26" s="82">
        <v>35</v>
      </c>
      <c r="I26" s="80"/>
      <c r="J26" s="120" t="s">
        <v>270</v>
      </c>
      <c r="K26" s="139">
        <v>1</v>
      </c>
      <c r="L26" s="137">
        <v>1.9400000000000001E-2</v>
      </c>
      <c r="P26" s="1">
        <f t="shared" si="1"/>
        <v>0</v>
      </c>
      <c r="Q26" s="1">
        <v>0.8</v>
      </c>
      <c r="R26" s="30">
        <v>9.9009999999999002E-2</v>
      </c>
      <c r="S26" s="4">
        <f t="shared" si="2"/>
        <v>0.89900999999999909</v>
      </c>
      <c r="X26" s="173">
        <v>3</v>
      </c>
      <c r="Y26" s="173">
        <v>3</v>
      </c>
      <c r="Z26" s="185"/>
    </row>
    <row r="27" spans="1:26" s="1" customFormat="1" ht="14.25" x14ac:dyDescent="0.2">
      <c r="A27" s="7">
        <f t="shared" si="0"/>
        <v>24</v>
      </c>
      <c r="B27" s="29"/>
      <c r="C27" s="23"/>
      <c r="D27" s="80" t="s">
        <v>608</v>
      </c>
      <c r="E27" s="80" t="s">
        <v>1052</v>
      </c>
      <c r="F27" s="81">
        <v>8</v>
      </c>
      <c r="G27" s="81" t="s">
        <v>562</v>
      </c>
      <c r="H27" s="82">
        <v>35</v>
      </c>
      <c r="I27" s="80"/>
      <c r="J27" s="120" t="s">
        <v>270</v>
      </c>
      <c r="K27" s="139">
        <v>1</v>
      </c>
      <c r="L27" s="137">
        <v>1.9400000000000001E-2</v>
      </c>
      <c r="P27" s="1">
        <f t="shared" si="1"/>
        <v>0</v>
      </c>
      <c r="Q27" s="1">
        <v>0.8</v>
      </c>
      <c r="R27" s="30">
        <v>9.8999999999999005E-2</v>
      </c>
      <c r="S27" s="4">
        <f t="shared" si="2"/>
        <v>0.89899999999999902</v>
      </c>
      <c r="X27" s="173">
        <v>2</v>
      </c>
      <c r="Y27" s="173">
        <v>2</v>
      </c>
      <c r="Z27" s="185"/>
    </row>
    <row r="28" spans="1:26" s="1" customFormat="1" ht="14.25" x14ac:dyDescent="0.2">
      <c r="A28" s="7">
        <f t="shared" si="0"/>
        <v>25</v>
      </c>
      <c r="B28" s="29"/>
      <c r="C28" s="23"/>
      <c r="D28" s="80" t="s">
        <v>610</v>
      </c>
      <c r="E28" s="80" t="s">
        <v>611</v>
      </c>
      <c r="F28" s="81">
        <v>8</v>
      </c>
      <c r="G28" s="81" t="s">
        <v>562</v>
      </c>
      <c r="H28" s="82">
        <v>35</v>
      </c>
      <c r="I28" s="80"/>
      <c r="J28" s="120" t="s">
        <v>270</v>
      </c>
      <c r="K28" s="139">
        <v>1</v>
      </c>
      <c r="L28" s="137">
        <v>1.9400000000000001E-2</v>
      </c>
      <c r="P28" s="1">
        <f t="shared" si="1"/>
        <v>0</v>
      </c>
      <c r="Q28" s="1">
        <v>0.8</v>
      </c>
      <c r="R28" s="30">
        <v>9.8989999999998995E-2</v>
      </c>
      <c r="S28" s="4">
        <f t="shared" si="2"/>
        <v>0.89898999999999907</v>
      </c>
      <c r="X28" s="173">
        <v>2</v>
      </c>
      <c r="Y28" s="173">
        <v>2</v>
      </c>
      <c r="Z28" s="185"/>
    </row>
    <row r="29" spans="1:26" s="1" customFormat="1" ht="14.25" x14ac:dyDescent="0.2">
      <c r="A29" s="7">
        <f t="shared" si="0"/>
        <v>26</v>
      </c>
      <c r="B29" s="29"/>
      <c r="C29" s="23"/>
      <c r="D29" s="80" t="s">
        <v>1136</v>
      </c>
      <c r="E29" s="80" t="s">
        <v>1137</v>
      </c>
      <c r="F29" s="81">
        <v>8</v>
      </c>
      <c r="G29" s="81" t="s">
        <v>562</v>
      </c>
      <c r="H29" s="82">
        <v>35</v>
      </c>
      <c r="I29" s="80"/>
      <c r="J29" s="120" t="s">
        <v>270</v>
      </c>
      <c r="K29" s="139">
        <v>1</v>
      </c>
      <c r="L29" s="137">
        <v>1.9400000000000001E-2</v>
      </c>
      <c r="P29" s="1">
        <f t="shared" si="1"/>
        <v>0</v>
      </c>
      <c r="Q29" s="1">
        <v>0.8</v>
      </c>
      <c r="R29" s="30">
        <v>9.8979999999998999E-2</v>
      </c>
      <c r="S29" s="4">
        <f t="shared" si="2"/>
        <v>0.898979999999999</v>
      </c>
      <c r="X29" s="173">
        <v>2</v>
      </c>
      <c r="Y29" s="173">
        <v>2</v>
      </c>
      <c r="Z29" s="185"/>
    </row>
    <row r="30" spans="1:26" s="1" customFormat="1" ht="14.25" x14ac:dyDescent="0.2">
      <c r="A30" s="7">
        <f t="shared" si="0"/>
        <v>27</v>
      </c>
      <c r="B30" s="29"/>
      <c r="C30" s="23"/>
      <c r="D30" s="80" t="s">
        <v>1261</v>
      </c>
      <c r="E30" s="80" t="s">
        <v>1262</v>
      </c>
      <c r="F30" s="81">
        <v>18</v>
      </c>
      <c r="G30" s="81" t="s">
        <v>531</v>
      </c>
      <c r="H30" s="82">
        <v>35</v>
      </c>
      <c r="I30" s="80"/>
      <c r="J30" s="120" t="s">
        <v>270</v>
      </c>
      <c r="K30" s="139">
        <v>1</v>
      </c>
      <c r="L30" s="137">
        <v>1.9400000000000001E-2</v>
      </c>
      <c r="P30" s="1">
        <f t="shared" si="1"/>
        <v>0</v>
      </c>
      <c r="Q30" s="1">
        <v>0.8</v>
      </c>
      <c r="R30" s="30">
        <v>9.8969999999999003E-2</v>
      </c>
      <c r="S30" s="4">
        <f t="shared" si="2"/>
        <v>0.89896999999999905</v>
      </c>
      <c r="X30" s="173">
        <v>2</v>
      </c>
      <c r="Y30" s="173">
        <v>2</v>
      </c>
      <c r="Z30" s="185"/>
    </row>
    <row r="31" spans="1:26" s="1" customFormat="1" ht="14.25" x14ac:dyDescent="0.2">
      <c r="A31" s="7">
        <f t="shared" si="0"/>
        <v>28</v>
      </c>
      <c r="B31" s="29"/>
      <c r="C31" s="23"/>
      <c r="D31" s="80" t="s">
        <v>613</v>
      </c>
      <c r="E31" s="80" t="s">
        <v>1051</v>
      </c>
      <c r="F31" s="81">
        <v>32</v>
      </c>
      <c r="G31" s="81" t="s">
        <v>562</v>
      </c>
      <c r="H31" s="82">
        <v>35</v>
      </c>
      <c r="I31" s="80"/>
      <c r="J31" s="120" t="s">
        <v>270</v>
      </c>
      <c r="K31" s="139">
        <v>1</v>
      </c>
      <c r="L31" s="137">
        <v>1.9400000000000001E-2</v>
      </c>
      <c r="P31" s="1">
        <f t="shared" si="1"/>
        <v>0</v>
      </c>
      <c r="Q31" s="1">
        <v>0.8</v>
      </c>
      <c r="R31" s="30">
        <v>9.8959999999998993E-2</v>
      </c>
      <c r="S31" s="4">
        <f t="shared" si="2"/>
        <v>0.89895999999999909</v>
      </c>
      <c r="X31" s="173">
        <v>5</v>
      </c>
      <c r="Y31" s="173">
        <v>5</v>
      </c>
      <c r="Z31" s="185"/>
    </row>
    <row r="32" spans="1:26" s="1" customFormat="1" ht="15" x14ac:dyDescent="0.2">
      <c r="A32" s="7">
        <f t="shared" si="0"/>
        <v>29</v>
      </c>
      <c r="B32" s="29"/>
      <c r="C32" s="23"/>
      <c r="D32" s="80" t="s">
        <v>1030</v>
      </c>
      <c r="E32" s="80" t="s">
        <v>1031</v>
      </c>
      <c r="F32" s="81">
        <v>64</v>
      </c>
      <c r="G32" s="81" t="s">
        <v>531</v>
      </c>
      <c r="H32" s="82">
        <v>35</v>
      </c>
      <c r="I32" s="91" t="s">
        <v>1032</v>
      </c>
      <c r="J32" s="120" t="s">
        <v>270</v>
      </c>
      <c r="K32" s="139">
        <v>1</v>
      </c>
      <c r="L32" s="137">
        <v>1.9400000000000001E-2</v>
      </c>
      <c r="P32" s="1">
        <f t="shared" si="1"/>
        <v>0</v>
      </c>
      <c r="Q32" s="1">
        <v>0.8</v>
      </c>
      <c r="R32" s="30">
        <v>9.8949999999998997E-2</v>
      </c>
      <c r="S32" s="4">
        <f t="shared" si="2"/>
        <v>0.89894999999999903</v>
      </c>
      <c r="X32" s="173">
        <v>6</v>
      </c>
      <c r="Y32" s="173">
        <v>6</v>
      </c>
      <c r="Z32" s="185"/>
    </row>
    <row r="33" spans="1:26" s="1" customFormat="1" ht="15" x14ac:dyDescent="0.2">
      <c r="A33" s="7">
        <f t="shared" si="0"/>
        <v>30</v>
      </c>
      <c r="B33" s="29"/>
      <c r="C33" s="23"/>
      <c r="D33" s="80" t="s">
        <v>1138</v>
      </c>
      <c r="E33" s="80" t="s">
        <v>1139</v>
      </c>
      <c r="F33" s="81">
        <v>32</v>
      </c>
      <c r="G33" s="81" t="s">
        <v>562</v>
      </c>
      <c r="H33" s="82">
        <v>35</v>
      </c>
      <c r="I33" s="91"/>
      <c r="J33" s="120" t="s">
        <v>270</v>
      </c>
      <c r="K33" s="139">
        <v>1</v>
      </c>
      <c r="L33" s="137">
        <v>1.9400000000000001E-2</v>
      </c>
      <c r="P33" s="1">
        <f t="shared" si="1"/>
        <v>0</v>
      </c>
      <c r="Q33" s="1">
        <v>0.8</v>
      </c>
      <c r="R33" s="30">
        <v>9.8939999999998904E-2</v>
      </c>
      <c r="S33" s="4">
        <f t="shared" si="2"/>
        <v>0.89893999999999896</v>
      </c>
      <c r="X33" s="173">
        <v>3</v>
      </c>
      <c r="Y33" s="173">
        <v>3</v>
      </c>
      <c r="Z33" s="185"/>
    </row>
    <row r="34" spans="1:26" s="1" customFormat="1" ht="14.25" x14ac:dyDescent="0.2">
      <c r="A34" s="7">
        <f t="shared" si="0"/>
        <v>31</v>
      </c>
      <c r="B34" s="29"/>
      <c r="C34" s="23"/>
      <c r="D34" s="80" t="s">
        <v>1295</v>
      </c>
      <c r="E34" s="80" t="s">
        <v>616</v>
      </c>
      <c r="F34" s="81">
        <v>32</v>
      </c>
      <c r="G34" s="81" t="s">
        <v>562</v>
      </c>
      <c r="H34" s="82">
        <v>35</v>
      </c>
      <c r="I34" s="80"/>
      <c r="J34" s="120" t="s">
        <v>270</v>
      </c>
      <c r="K34" s="139">
        <v>1</v>
      </c>
      <c r="L34" s="137">
        <v>1.9400000000000001E-2</v>
      </c>
      <c r="P34" s="1">
        <f t="shared" si="1"/>
        <v>0</v>
      </c>
      <c r="Q34" s="1">
        <v>0.8</v>
      </c>
      <c r="R34" s="30">
        <v>9.8929999999998894E-2</v>
      </c>
      <c r="S34" s="4">
        <f t="shared" si="2"/>
        <v>0.8989299999999989</v>
      </c>
      <c r="X34" s="173">
        <v>6</v>
      </c>
      <c r="Y34" s="173">
        <v>6</v>
      </c>
      <c r="Z34" s="185"/>
    </row>
    <row r="35" spans="1:26" s="1" customFormat="1" ht="14.25" x14ac:dyDescent="0.2">
      <c r="A35" s="7">
        <f t="shared" si="0"/>
        <v>32</v>
      </c>
      <c r="B35" s="29"/>
      <c r="C35" s="23"/>
      <c r="D35" s="80" t="s">
        <v>617</v>
      </c>
      <c r="E35" s="80" t="s">
        <v>618</v>
      </c>
      <c r="F35" s="81">
        <v>64</v>
      </c>
      <c r="G35" s="81" t="s">
        <v>531</v>
      </c>
      <c r="H35" s="82">
        <v>35</v>
      </c>
      <c r="I35" s="80"/>
      <c r="J35" s="120" t="s">
        <v>270</v>
      </c>
      <c r="K35" s="139">
        <v>1</v>
      </c>
      <c r="L35" s="137">
        <v>1.9400000000000001E-2</v>
      </c>
      <c r="P35" s="1">
        <f t="shared" si="1"/>
        <v>0</v>
      </c>
      <c r="Q35" s="1">
        <v>0.8</v>
      </c>
      <c r="R35" s="30">
        <v>9.8919999999998898E-2</v>
      </c>
      <c r="S35" s="4">
        <f t="shared" si="2"/>
        <v>0.89891999999999894</v>
      </c>
      <c r="X35" s="173">
        <v>8</v>
      </c>
      <c r="Y35" s="173">
        <v>8</v>
      </c>
      <c r="Z35" s="185"/>
    </row>
    <row r="36" spans="1:26" s="1" customFormat="1" ht="14.25" x14ac:dyDescent="0.2">
      <c r="A36" s="7">
        <f t="shared" si="0"/>
        <v>33</v>
      </c>
      <c r="B36" s="29"/>
      <c r="C36" s="23"/>
      <c r="D36" s="80" t="s">
        <v>1140</v>
      </c>
      <c r="E36" s="80" t="s">
        <v>1141</v>
      </c>
      <c r="F36" s="81">
        <v>16</v>
      </c>
      <c r="G36" s="81" t="s">
        <v>531</v>
      </c>
      <c r="H36" s="82">
        <v>35</v>
      </c>
      <c r="I36" s="80"/>
      <c r="J36" s="120" t="s">
        <v>270</v>
      </c>
      <c r="K36" s="139">
        <v>1</v>
      </c>
      <c r="L36" s="137">
        <v>1.9400000000000001E-2</v>
      </c>
      <c r="P36" s="1">
        <f t="shared" si="1"/>
        <v>0</v>
      </c>
      <c r="Q36" s="1">
        <v>0.8</v>
      </c>
      <c r="R36" s="30">
        <v>9.8909999999998902E-2</v>
      </c>
      <c r="S36" s="4">
        <f t="shared" si="2"/>
        <v>0.89890999999999899</v>
      </c>
      <c r="X36" s="173">
        <v>3</v>
      </c>
      <c r="Y36" s="173">
        <v>3</v>
      </c>
      <c r="Z36" s="185"/>
    </row>
    <row r="37" spans="1:26" s="1" customFormat="1" ht="14.25" x14ac:dyDescent="0.2">
      <c r="A37" s="7">
        <f t="shared" si="0"/>
        <v>34</v>
      </c>
      <c r="B37" s="29"/>
      <c r="C37" s="23"/>
      <c r="D37" s="80" t="s">
        <v>620</v>
      </c>
      <c r="E37" s="80" t="s">
        <v>621</v>
      </c>
      <c r="F37" s="81">
        <v>32</v>
      </c>
      <c r="G37" s="81" t="s">
        <v>531</v>
      </c>
      <c r="H37" s="82">
        <v>35</v>
      </c>
      <c r="I37" s="80"/>
      <c r="J37" s="120" t="s">
        <v>270</v>
      </c>
      <c r="K37" s="139">
        <v>1</v>
      </c>
      <c r="L37" s="137">
        <v>1.9400000000000001E-2</v>
      </c>
      <c r="P37" s="1">
        <f t="shared" si="1"/>
        <v>0</v>
      </c>
      <c r="Q37" s="1">
        <v>0.8</v>
      </c>
      <c r="R37" s="30">
        <v>9.8899999999998905E-2</v>
      </c>
      <c r="S37" s="4">
        <f t="shared" si="2"/>
        <v>0.89889999999999892</v>
      </c>
      <c r="X37" s="173">
        <v>4</v>
      </c>
      <c r="Y37" s="173">
        <v>4</v>
      </c>
      <c r="Z37" s="185"/>
    </row>
    <row r="38" spans="1:26" s="1" customFormat="1" ht="14.25" x14ac:dyDescent="0.2">
      <c r="A38" s="7">
        <f t="shared" si="0"/>
        <v>35</v>
      </c>
      <c r="B38" s="29"/>
      <c r="C38" s="23"/>
      <c r="D38" s="80" t="s">
        <v>1142</v>
      </c>
      <c r="E38" s="80" t="s">
        <v>622</v>
      </c>
      <c r="F38" s="81">
        <v>32</v>
      </c>
      <c r="G38" s="81" t="s">
        <v>531</v>
      </c>
      <c r="H38" s="82">
        <v>12</v>
      </c>
      <c r="I38" s="80"/>
      <c r="J38" s="120" t="s">
        <v>271</v>
      </c>
      <c r="K38" s="139">
        <v>1</v>
      </c>
      <c r="L38" s="137">
        <v>1.9400000000000001E-2</v>
      </c>
      <c r="P38" s="1">
        <f t="shared" si="1"/>
        <v>0</v>
      </c>
      <c r="Q38" s="1">
        <v>0.8</v>
      </c>
      <c r="R38" s="30">
        <v>9.8889999999998895E-2</v>
      </c>
      <c r="S38" s="4">
        <f t="shared" si="2"/>
        <v>0.89888999999999897</v>
      </c>
      <c r="X38" s="173">
        <v>4</v>
      </c>
      <c r="Y38" s="173">
        <v>4</v>
      </c>
      <c r="Z38" s="185"/>
    </row>
    <row r="39" spans="1:26" s="1" customFormat="1" ht="14.25" x14ac:dyDescent="0.2">
      <c r="A39" s="7">
        <f t="shared" si="0"/>
        <v>36</v>
      </c>
      <c r="B39" s="29"/>
      <c r="C39" s="23"/>
      <c r="D39" s="80" t="s">
        <v>1056</v>
      </c>
      <c r="E39" s="80" t="s">
        <v>1055</v>
      </c>
      <c r="F39" s="81">
        <v>32</v>
      </c>
      <c r="G39" s="81" t="s">
        <v>531</v>
      </c>
      <c r="H39" s="82">
        <v>12</v>
      </c>
      <c r="I39" s="80"/>
      <c r="J39" s="120" t="s">
        <v>271</v>
      </c>
      <c r="K39" s="139">
        <v>1</v>
      </c>
      <c r="L39" s="137">
        <v>1.9400000000000001E-2</v>
      </c>
      <c r="P39" s="1">
        <f t="shared" si="1"/>
        <v>0</v>
      </c>
      <c r="Q39" s="1">
        <v>0.8</v>
      </c>
      <c r="R39" s="30">
        <v>9.8879999999998899E-2</v>
      </c>
      <c r="S39" s="4">
        <f t="shared" si="2"/>
        <v>0.8988799999999989</v>
      </c>
      <c r="X39" s="173">
        <v>4</v>
      </c>
      <c r="Y39" s="173">
        <v>4</v>
      </c>
      <c r="Z39" s="185"/>
    </row>
    <row r="40" spans="1:26" s="1" customFormat="1" ht="14.25" x14ac:dyDescent="0.2">
      <c r="A40" s="7">
        <f t="shared" si="0"/>
        <v>37</v>
      </c>
      <c r="B40" s="29"/>
      <c r="C40" s="23"/>
      <c r="D40" s="80" t="s">
        <v>1144</v>
      </c>
      <c r="E40" s="80" t="s">
        <v>1143</v>
      </c>
      <c r="F40" s="81">
        <v>18</v>
      </c>
      <c r="G40" s="81" t="s">
        <v>531</v>
      </c>
      <c r="H40" s="82">
        <v>12</v>
      </c>
      <c r="I40" s="80"/>
      <c r="J40" s="120" t="s">
        <v>271</v>
      </c>
      <c r="K40" s="139">
        <v>1</v>
      </c>
      <c r="L40" s="137">
        <v>1.9400000000000001E-2</v>
      </c>
      <c r="P40" s="1">
        <f t="shared" si="1"/>
        <v>0</v>
      </c>
      <c r="Q40" s="1">
        <v>0.8</v>
      </c>
      <c r="R40" s="30">
        <v>9.8869999999998903E-2</v>
      </c>
      <c r="S40" s="4">
        <f t="shared" si="2"/>
        <v>0.89886999999999895</v>
      </c>
      <c r="X40" s="173">
        <v>3</v>
      </c>
      <c r="Y40" s="173">
        <v>3</v>
      </c>
      <c r="Z40" s="185"/>
    </row>
    <row r="41" spans="1:26" s="1" customFormat="1" ht="14.25" x14ac:dyDescent="0.2">
      <c r="A41" s="7">
        <f t="shared" si="0"/>
        <v>38</v>
      </c>
      <c r="B41" s="29"/>
      <c r="C41" s="23"/>
      <c r="D41" s="80" t="s">
        <v>1146</v>
      </c>
      <c r="E41" s="80" t="s">
        <v>1145</v>
      </c>
      <c r="F41" s="81">
        <v>32</v>
      </c>
      <c r="G41" s="81" t="s">
        <v>531</v>
      </c>
      <c r="H41" s="82">
        <v>12</v>
      </c>
      <c r="I41" s="80"/>
      <c r="J41" s="120" t="s">
        <v>271</v>
      </c>
      <c r="K41" s="139">
        <v>1</v>
      </c>
      <c r="L41" s="137">
        <v>1.9400000000000001E-2</v>
      </c>
      <c r="P41" s="1">
        <f t="shared" si="1"/>
        <v>0</v>
      </c>
      <c r="Q41" s="1">
        <v>0.8</v>
      </c>
      <c r="R41" s="30">
        <v>9.8859999999998893E-2</v>
      </c>
      <c r="S41" s="4">
        <f t="shared" si="2"/>
        <v>0.89885999999999888</v>
      </c>
      <c r="X41" s="173">
        <v>3</v>
      </c>
      <c r="Y41" s="173">
        <v>3</v>
      </c>
      <c r="Z41" s="185"/>
    </row>
    <row r="42" spans="1:26" s="1" customFormat="1" ht="15" x14ac:dyDescent="0.2">
      <c r="A42" s="7">
        <f t="shared" si="0"/>
        <v>39</v>
      </c>
      <c r="B42" s="29"/>
      <c r="C42" s="23"/>
      <c r="D42" s="80" t="s">
        <v>623</v>
      </c>
      <c r="E42" s="80" t="s">
        <v>624</v>
      </c>
      <c r="F42" s="81">
        <v>32</v>
      </c>
      <c r="G42" s="81" t="s">
        <v>563</v>
      </c>
      <c r="H42" s="82">
        <v>35</v>
      </c>
      <c r="I42" s="91" t="s">
        <v>957</v>
      </c>
      <c r="J42" s="120" t="s">
        <v>270</v>
      </c>
      <c r="K42" s="139">
        <v>1</v>
      </c>
      <c r="L42" s="137">
        <v>1.9400000000000001E-2</v>
      </c>
      <c r="P42" s="1">
        <f t="shared" si="1"/>
        <v>0</v>
      </c>
      <c r="Q42" s="1">
        <v>0.8</v>
      </c>
      <c r="R42" s="30">
        <v>9.8849999999998897E-2</v>
      </c>
      <c r="S42" s="4">
        <f t="shared" si="2"/>
        <v>0.89884999999999893</v>
      </c>
      <c r="X42" s="173">
        <v>4</v>
      </c>
      <c r="Y42" s="173">
        <v>4</v>
      </c>
      <c r="Z42" s="185"/>
    </row>
    <row r="43" spans="1:26" s="1" customFormat="1" ht="14.25" x14ac:dyDescent="0.2">
      <c r="A43" s="7">
        <f t="shared" si="0"/>
        <v>40</v>
      </c>
      <c r="B43" s="29"/>
      <c r="C43" s="23"/>
      <c r="D43" s="80" t="s">
        <v>625</v>
      </c>
      <c r="E43" s="80" t="s">
        <v>1057</v>
      </c>
      <c r="F43" s="81">
        <v>100</v>
      </c>
      <c r="G43" s="81" t="s">
        <v>563</v>
      </c>
      <c r="H43" s="82">
        <v>35</v>
      </c>
      <c r="I43" s="80"/>
      <c r="J43" s="120" t="s">
        <v>270</v>
      </c>
      <c r="K43" s="139">
        <v>1</v>
      </c>
      <c r="L43" s="137">
        <v>1.9400000000000001E-2</v>
      </c>
      <c r="P43" s="1">
        <f t="shared" si="1"/>
        <v>0</v>
      </c>
      <c r="Q43" s="1">
        <v>0.8</v>
      </c>
      <c r="R43" s="30">
        <v>9.8839999999998804E-2</v>
      </c>
      <c r="S43" s="4">
        <f t="shared" si="2"/>
        <v>0.89883999999999886</v>
      </c>
      <c r="X43" s="173">
        <v>12</v>
      </c>
      <c r="Y43" s="173">
        <v>12</v>
      </c>
      <c r="Z43" s="185"/>
    </row>
    <row r="44" spans="1:26" s="1" customFormat="1" ht="14.25" x14ac:dyDescent="0.2">
      <c r="A44" s="7">
        <f t="shared" si="0"/>
        <v>41</v>
      </c>
      <c r="B44" s="29"/>
      <c r="C44" s="23"/>
      <c r="D44" s="80" t="s">
        <v>626</v>
      </c>
      <c r="E44" s="80" t="s">
        <v>1058</v>
      </c>
      <c r="F44" s="81">
        <v>64</v>
      </c>
      <c r="G44" s="81" t="s">
        <v>563</v>
      </c>
      <c r="H44" s="82">
        <v>35</v>
      </c>
      <c r="I44" s="80"/>
      <c r="J44" s="120" t="s">
        <v>270</v>
      </c>
      <c r="K44" s="139">
        <v>1</v>
      </c>
      <c r="L44" s="137">
        <v>1.9400000000000001E-2</v>
      </c>
      <c r="P44" s="1">
        <f t="shared" si="1"/>
        <v>0</v>
      </c>
      <c r="Q44" s="1">
        <v>0.8</v>
      </c>
      <c r="R44" s="30">
        <v>9.8829999999998794E-2</v>
      </c>
      <c r="S44" s="4">
        <f t="shared" si="2"/>
        <v>0.8988299999999988</v>
      </c>
      <c r="X44" s="173">
        <v>6</v>
      </c>
      <c r="Y44" s="173">
        <v>6</v>
      </c>
      <c r="Z44" s="185"/>
    </row>
    <row r="45" spans="1:26" s="1" customFormat="1" ht="14.25" x14ac:dyDescent="0.2">
      <c r="A45" s="7">
        <f t="shared" si="0"/>
        <v>42</v>
      </c>
      <c r="B45" s="29"/>
      <c r="C45" s="23"/>
      <c r="D45" s="80" t="s">
        <v>627</v>
      </c>
      <c r="E45" s="80" t="s">
        <v>628</v>
      </c>
      <c r="F45" s="81">
        <v>32</v>
      </c>
      <c r="G45" s="81" t="s">
        <v>531</v>
      </c>
      <c r="H45" s="82">
        <v>35</v>
      </c>
      <c r="I45" s="80"/>
      <c r="J45" s="120" t="s">
        <v>270</v>
      </c>
      <c r="K45" s="139">
        <v>1</v>
      </c>
      <c r="L45" s="137">
        <v>1.9400000000000001E-2</v>
      </c>
      <c r="P45" s="1">
        <f t="shared" si="1"/>
        <v>0</v>
      </c>
      <c r="Q45" s="1">
        <v>0.8</v>
      </c>
      <c r="R45" s="30">
        <v>9.8819999999998798E-2</v>
      </c>
      <c r="S45" s="4">
        <f t="shared" si="2"/>
        <v>0.89881999999999884</v>
      </c>
      <c r="X45" s="173">
        <v>5</v>
      </c>
      <c r="Y45" s="173">
        <v>5</v>
      </c>
      <c r="Z45" s="185"/>
    </row>
    <row r="46" spans="1:26" s="1" customFormat="1" ht="14.25" x14ac:dyDescent="0.2">
      <c r="A46" s="7">
        <f t="shared" si="0"/>
        <v>43</v>
      </c>
      <c r="B46" s="29"/>
      <c r="C46" s="23"/>
      <c r="D46" s="80" t="s">
        <v>1147</v>
      </c>
      <c r="E46" s="80" t="s">
        <v>1148</v>
      </c>
      <c r="F46" s="81">
        <v>32</v>
      </c>
      <c r="G46" s="81" t="s">
        <v>531</v>
      </c>
      <c r="H46" s="82">
        <v>35</v>
      </c>
      <c r="I46" s="80"/>
      <c r="J46" s="120" t="s">
        <v>270</v>
      </c>
      <c r="K46" s="139">
        <v>1</v>
      </c>
      <c r="L46" s="137">
        <v>1.9400000000000001E-2</v>
      </c>
      <c r="P46" s="1">
        <f t="shared" si="1"/>
        <v>0</v>
      </c>
      <c r="Q46" s="1">
        <v>0.8</v>
      </c>
      <c r="R46" s="30">
        <v>9.8809999999998802E-2</v>
      </c>
      <c r="S46" s="4">
        <f t="shared" si="2"/>
        <v>0.89880999999999889</v>
      </c>
      <c r="X46" s="173">
        <v>5</v>
      </c>
      <c r="Y46" s="173">
        <v>5</v>
      </c>
      <c r="Z46" s="185"/>
    </row>
    <row r="47" spans="1:26" s="1" customFormat="1" ht="15" x14ac:dyDescent="0.2">
      <c r="A47" s="7">
        <f t="shared" si="0"/>
        <v>44</v>
      </c>
      <c r="B47" s="29"/>
      <c r="C47" s="23"/>
      <c r="D47" s="80" t="s">
        <v>629</v>
      </c>
      <c r="E47" s="80" t="s">
        <v>630</v>
      </c>
      <c r="F47" s="81">
        <v>50</v>
      </c>
      <c r="G47" s="81" t="s">
        <v>563</v>
      </c>
      <c r="H47" s="82">
        <v>35</v>
      </c>
      <c r="I47" s="91" t="s">
        <v>974</v>
      </c>
      <c r="J47" s="120" t="s">
        <v>270</v>
      </c>
      <c r="K47" s="139">
        <v>1</v>
      </c>
      <c r="L47" s="137">
        <v>1.9400000000000001E-2</v>
      </c>
      <c r="P47" s="1">
        <f t="shared" si="1"/>
        <v>0</v>
      </c>
      <c r="Q47" s="1">
        <v>0.8</v>
      </c>
      <c r="R47" s="30">
        <v>9.8799999999998805E-2</v>
      </c>
      <c r="S47" s="4">
        <f t="shared" si="2"/>
        <v>0.89879999999999882</v>
      </c>
      <c r="X47" s="173">
        <v>5</v>
      </c>
      <c r="Y47" s="173">
        <v>5</v>
      </c>
      <c r="Z47" s="185"/>
    </row>
    <row r="48" spans="1:26" s="1" customFormat="1" ht="15" x14ac:dyDescent="0.2">
      <c r="A48" s="7">
        <f t="shared" si="0"/>
        <v>45</v>
      </c>
      <c r="B48" s="29"/>
      <c r="C48" s="23"/>
      <c r="D48" s="80" t="s">
        <v>1059</v>
      </c>
      <c r="E48" s="80" t="s">
        <v>1060</v>
      </c>
      <c r="F48" s="81">
        <v>32</v>
      </c>
      <c r="G48" s="81" t="s">
        <v>563</v>
      </c>
      <c r="H48" s="82">
        <v>35</v>
      </c>
      <c r="I48" s="91"/>
      <c r="J48" s="120" t="s">
        <v>270</v>
      </c>
      <c r="K48" s="139">
        <v>1</v>
      </c>
      <c r="L48" s="137">
        <v>1.9400000000000001E-2</v>
      </c>
      <c r="P48" s="1">
        <f t="shared" si="1"/>
        <v>0</v>
      </c>
      <c r="Q48" s="1">
        <v>0.8</v>
      </c>
      <c r="R48" s="30">
        <v>9.8789999999998795E-2</v>
      </c>
      <c r="S48" s="4">
        <f t="shared" si="2"/>
        <v>0.89878999999999887</v>
      </c>
      <c r="X48" s="173">
        <v>6</v>
      </c>
      <c r="Y48" s="173">
        <v>6</v>
      </c>
      <c r="Z48" s="185"/>
    </row>
    <row r="49" spans="1:26" s="1" customFormat="1" ht="15" x14ac:dyDescent="0.2">
      <c r="A49" s="7">
        <f t="shared" si="0"/>
        <v>46</v>
      </c>
      <c r="B49" s="29"/>
      <c r="C49" s="23"/>
      <c r="D49" s="80" t="s">
        <v>1344</v>
      </c>
      <c r="E49" s="80" t="s">
        <v>1347</v>
      </c>
      <c r="F49" s="81">
        <v>32</v>
      </c>
      <c r="G49" s="81" t="s">
        <v>562</v>
      </c>
      <c r="H49" s="82">
        <v>35</v>
      </c>
      <c r="I49" s="91"/>
      <c r="J49" s="120" t="s">
        <v>270</v>
      </c>
      <c r="K49" s="139">
        <v>1</v>
      </c>
      <c r="L49" s="137">
        <v>1.9400000000000001E-2</v>
      </c>
      <c r="P49" s="1">
        <f t="shared" si="1"/>
        <v>0</v>
      </c>
      <c r="Q49" s="1">
        <v>0.8</v>
      </c>
      <c r="R49" s="30">
        <v>9.8779999999998799E-2</v>
      </c>
      <c r="S49" s="4">
        <f t="shared" si="2"/>
        <v>0.8987799999999988</v>
      </c>
      <c r="X49" s="173">
        <v>5</v>
      </c>
      <c r="Y49" s="173">
        <v>5</v>
      </c>
      <c r="Z49" s="185"/>
    </row>
    <row r="50" spans="1:26" s="1" customFormat="1" ht="14.25" x14ac:dyDescent="0.2">
      <c r="A50" s="7">
        <f t="shared" si="0"/>
        <v>47</v>
      </c>
      <c r="B50" s="29"/>
      <c r="C50" s="23"/>
      <c r="D50" s="80" t="s">
        <v>1345</v>
      </c>
      <c r="E50" s="80" t="s">
        <v>1346</v>
      </c>
      <c r="F50" s="81">
        <v>32</v>
      </c>
      <c r="G50" s="81" t="s">
        <v>564</v>
      </c>
      <c r="H50" s="82">
        <v>35</v>
      </c>
      <c r="I50" s="80"/>
      <c r="J50" s="120" t="s">
        <v>270</v>
      </c>
      <c r="K50" s="139">
        <v>1</v>
      </c>
      <c r="L50" s="137">
        <v>1.9400000000000001E-2</v>
      </c>
      <c r="P50" s="1">
        <f t="shared" si="1"/>
        <v>0</v>
      </c>
      <c r="Q50" s="1">
        <v>0.8</v>
      </c>
      <c r="R50" s="30">
        <v>9.8769999999998803E-2</v>
      </c>
      <c r="S50" s="4">
        <f t="shared" si="2"/>
        <v>0.89876999999999885</v>
      </c>
      <c r="X50" s="173">
        <v>5</v>
      </c>
      <c r="Y50" s="173">
        <v>5</v>
      </c>
      <c r="Z50" s="185"/>
    </row>
    <row r="51" spans="1:26" s="1" customFormat="1" ht="14.25" x14ac:dyDescent="0.2">
      <c r="A51" s="7">
        <f t="shared" si="0"/>
        <v>48</v>
      </c>
      <c r="B51" s="29"/>
      <c r="C51" s="23"/>
      <c r="D51" s="80" t="s">
        <v>1086</v>
      </c>
      <c r="E51" s="80" t="s">
        <v>1087</v>
      </c>
      <c r="F51" s="81">
        <v>64</v>
      </c>
      <c r="G51" s="81" t="s">
        <v>562</v>
      </c>
      <c r="H51" s="82">
        <v>35</v>
      </c>
      <c r="I51" s="80"/>
      <c r="J51" s="120" t="s">
        <v>270</v>
      </c>
      <c r="K51" s="139">
        <v>1.5</v>
      </c>
      <c r="L51" s="137">
        <v>2.9100000000000001E-2</v>
      </c>
      <c r="P51" s="1">
        <f t="shared" si="1"/>
        <v>0</v>
      </c>
      <c r="Q51" s="1">
        <v>0.8</v>
      </c>
      <c r="R51" s="30">
        <v>9.8759999999998793E-2</v>
      </c>
      <c r="S51" s="4">
        <f t="shared" si="2"/>
        <v>0.89875999999999889</v>
      </c>
      <c r="X51" s="173">
        <v>9</v>
      </c>
      <c r="Y51" s="173">
        <v>9</v>
      </c>
      <c r="Z51" s="185"/>
    </row>
    <row r="52" spans="1:26" s="1" customFormat="1" ht="14.25" x14ac:dyDescent="0.2">
      <c r="A52" s="7">
        <f t="shared" si="0"/>
        <v>49</v>
      </c>
      <c r="B52" s="29"/>
      <c r="C52" s="23"/>
      <c r="D52" s="80" t="s">
        <v>1263</v>
      </c>
      <c r="E52" s="80" t="s">
        <v>1264</v>
      </c>
      <c r="F52" s="81">
        <v>64</v>
      </c>
      <c r="G52" s="81" t="s">
        <v>562</v>
      </c>
      <c r="H52" s="82">
        <v>35</v>
      </c>
      <c r="I52" s="80"/>
      <c r="J52" s="120" t="s">
        <v>270</v>
      </c>
      <c r="K52" s="139">
        <v>1.5</v>
      </c>
      <c r="L52" s="137">
        <v>2.9100000000000001E-2</v>
      </c>
      <c r="P52" s="1">
        <f t="shared" si="1"/>
        <v>0</v>
      </c>
      <c r="Q52" s="1">
        <v>0.8</v>
      </c>
      <c r="R52" s="30">
        <v>9.8749999999998797E-2</v>
      </c>
      <c r="S52" s="4">
        <f t="shared" si="2"/>
        <v>0.89874999999999883</v>
      </c>
      <c r="X52" s="173">
        <v>7</v>
      </c>
      <c r="Y52" s="173">
        <v>7</v>
      </c>
      <c r="Z52" s="185"/>
    </row>
    <row r="53" spans="1:26" s="1" customFormat="1" ht="14.25" x14ac:dyDescent="0.2">
      <c r="A53" s="7">
        <f t="shared" si="0"/>
        <v>50</v>
      </c>
      <c r="B53" s="29"/>
      <c r="C53" s="23"/>
      <c r="D53" s="80" t="s">
        <v>1265</v>
      </c>
      <c r="E53" s="80" t="s">
        <v>1266</v>
      </c>
      <c r="F53" s="81">
        <v>100</v>
      </c>
      <c r="G53" s="81" t="s">
        <v>531</v>
      </c>
      <c r="H53" s="82">
        <v>35</v>
      </c>
      <c r="I53" s="80"/>
      <c r="J53" s="120" t="s">
        <v>270</v>
      </c>
      <c r="K53" s="139">
        <v>1</v>
      </c>
      <c r="L53" s="137">
        <v>1.9400000000000001E-2</v>
      </c>
      <c r="P53" s="1">
        <f t="shared" si="1"/>
        <v>0</v>
      </c>
      <c r="Q53" s="1">
        <v>0.8</v>
      </c>
      <c r="R53" s="30">
        <v>9.8739999999998704E-2</v>
      </c>
      <c r="S53" s="4">
        <f t="shared" si="2"/>
        <v>0.89873999999999876</v>
      </c>
      <c r="X53" s="173">
        <v>12</v>
      </c>
      <c r="Y53" s="173">
        <v>12</v>
      </c>
      <c r="Z53" s="185"/>
    </row>
    <row r="54" spans="1:26" s="1" customFormat="1" ht="14.25" x14ac:dyDescent="0.2">
      <c r="A54" s="7">
        <f t="shared" si="0"/>
        <v>51</v>
      </c>
      <c r="B54" s="29"/>
      <c r="C54" s="23"/>
      <c r="D54" s="80" t="s">
        <v>632</v>
      </c>
      <c r="E54" s="80" t="s">
        <v>633</v>
      </c>
      <c r="F54" s="81">
        <v>32</v>
      </c>
      <c r="G54" s="81" t="s">
        <v>531</v>
      </c>
      <c r="H54" s="82">
        <v>35</v>
      </c>
      <c r="I54" s="80"/>
      <c r="J54" s="120" t="s">
        <v>270</v>
      </c>
      <c r="K54" s="139">
        <v>1</v>
      </c>
      <c r="L54" s="137">
        <v>1.9400000000000001E-2</v>
      </c>
      <c r="P54" s="1">
        <f t="shared" si="1"/>
        <v>0</v>
      </c>
      <c r="Q54" s="1">
        <v>0.8</v>
      </c>
      <c r="R54" s="30">
        <v>9.8729999999998694E-2</v>
      </c>
      <c r="S54" s="4">
        <f t="shared" si="2"/>
        <v>0.8987299999999987</v>
      </c>
      <c r="X54" s="173">
        <v>5</v>
      </c>
      <c r="Y54" s="173">
        <v>5</v>
      </c>
      <c r="Z54" s="185"/>
    </row>
    <row r="55" spans="1:26" s="1" customFormat="1" ht="14.25" x14ac:dyDescent="0.2">
      <c r="A55" s="7">
        <f t="shared" si="0"/>
        <v>52</v>
      </c>
      <c r="B55" s="29"/>
      <c r="C55" s="23"/>
      <c r="D55" s="80" t="s">
        <v>634</v>
      </c>
      <c r="E55" s="80" t="s">
        <v>635</v>
      </c>
      <c r="F55" s="81">
        <v>32</v>
      </c>
      <c r="G55" s="81" t="s">
        <v>531</v>
      </c>
      <c r="H55" s="82">
        <v>35</v>
      </c>
      <c r="I55" s="80"/>
      <c r="J55" s="120" t="s">
        <v>270</v>
      </c>
      <c r="K55" s="139">
        <v>1</v>
      </c>
      <c r="L55" s="137">
        <v>1.9400000000000001E-2</v>
      </c>
      <c r="P55" s="1">
        <f t="shared" si="1"/>
        <v>0</v>
      </c>
      <c r="Q55" s="1">
        <v>0.8</v>
      </c>
      <c r="R55" s="30">
        <v>9.8719999999998698E-2</v>
      </c>
      <c r="S55" s="4">
        <f t="shared" si="2"/>
        <v>0.89871999999999874</v>
      </c>
      <c r="X55" s="173">
        <v>5</v>
      </c>
      <c r="Y55" s="173">
        <v>5</v>
      </c>
      <c r="Z55" s="185"/>
    </row>
    <row r="56" spans="1:26" s="1" customFormat="1" ht="14.25" x14ac:dyDescent="0.2">
      <c r="A56" s="7">
        <f t="shared" si="0"/>
        <v>53</v>
      </c>
      <c r="B56" s="29"/>
      <c r="C56" s="23"/>
      <c r="D56" s="80" t="s">
        <v>636</v>
      </c>
      <c r="E56" s="80" t="s">
        <v>637</v>
      </c>
      <c r="F56" s="81">
        <v>32</v>
      </c>
      <c r="G56" s="81" t="s">
        <v>562</v>
      </c>
      <c r="H56" s="82">
        <v>35</v>
      </c>
      <c r="I56" s="80"/>
      <c r="J56" s="120" t="s">
        <v>270</v>
      </c>
      <c r="K56" s="139">
        <v>1</v>
      </c>
      <c r="L56" s="137">
        <v>1.9400000000000001E-2</v>
      </c>
      <c r="P56" s="1">
        <f t="shared" si="1"/>
        <v>0</v>
      </c>
      <c r="Q56" s="1">
        <v>0.8</v>
      </c>
      <c r="R56" s="30">
        <v>9.8709999999998702E-2</v>
      </c>
      <c r="S56" s="4">
        <f t="shared" si="2"/>
        <v>0.89870999999999879</v>
      </c>
      <c r="X56" s="173">
        <v>5</v>
      </c>
      <c r="Y56" s="173">
        <v>5</v>
      </c>
      <c r="Z56" s="185"/>
    </row>
    <row r="57" spans="1:26" s="1" customFormat="1" ht="14.25" x14ac:dyDescent="0.2">
      <c r="A57" s="7">
        <f t="shared" si="0"/>
        <v>54</v>
      </c>
      <c r="B57" s="29"/>
      <c r="C57" s="23"/>
      <c r="D57" s="80" t="s">
        <v>638</v>
      </c>
      <c r="E57" s="80" t="s">
        <v>639</v>
      </c>
      <c r="F57" s="81">
        <v>32</v>
      </c>
      <c r="G57" s="81" t="s">
        <v>562</v>
      </c>
      <c r="H57" s="82">
        <v>35</v>
      </c>
      <c r="I57" s="80"/>
      <c r="J57" s="120" t="s">
        <v>270</v>
      </c>
      <c r="K57" s="139">
        <v>1</v>
      </c>
      <c r="L57" s="137">
        <v>1.9400000000000001E-2</v>
      </c>
      <c r="P57" s="1">
        <f t="shared" si="1"/>
        <v>0</v>
      </c>
      <c r="Q57" s="1">
        <v>0.8</v>
      </c>
      <c r="R57" s="30">
        <v>9.8699999999998705E-2</v>
      </c>
      <c r="S57" s="4">
        <f t="shared" si="2"/>
        <v>0.89869999999999872</v>
      </c>
      <c r="X57" s="173">
        <v>5</v>
      </c>
      <c r="Y57" s="173">
        <v>5</v>
      </c>
      <c r="Z57" s="185"/>
    </row>
    <row r="58" spans="1:26" s="1" customFormat="1" ht="14.25" x14ac:dyDescent="0.2">
      <c r="A58" s="7">
        <f t="shared" si="0"/>
        <v>55</v>
      </c>
      <c r="B58" s="29"/>
      <c r="C58" s="23"/>
      <c r="D58" s="80" t="s">
        <v>640</v>
      </c>
      <c r="E58" s="80" t="s">
        <v>641</v>
      </c>
      <c r="F58" s="81">
        <v>50</v>
      </c>
      <c r="G58" s="81" t="s">
        <v>531</v>
      </c>
      <c r="H58" s="82">
        <v>35</v>
      </c>
      <c r="I58" s="80"/>
      <c r="J58" s="120" t="s">
        <v>270</v>
      </c>
      <c r="K58" s="139">
        <v>1</v>
      </c>
      <c r="L58" s="137">
        <v>1.9400000000000001E-2</v>
      </c>
      <c r="P58" s="1">
        <f t="shared" si="1"/>
        <v>0</v>
      </c>
      <c r="Q58" s="1">
        <v>0.8</v>
      </c>
      <c r="R58" s="30">
        <v>9.8689999999998695E-2</v>
      </c>
      <c r="S58" s="4">
        <f t="shared" si="2"/>
        <v>0.89868999999999877</v>
      </c>
      <c r="X58" s="173">
        <v>8</v>
      </c>
      <c r="Y58" s="173">
        <v>8</v>
      </c>
      <c r="Z58" s="185"/>
    </row>
    <row r="59" spans="1:26" s="1" customFormat="1" ht="14.25" x14ac:dyDescent="0.2">
      <c r="A59" s="7">
        <f t="shared" si="0"/>
        <v>56</v>
      </c>
      <c r="B59" s="29"/>
      <c r="C59" s="23"/>
      <c r="D59" s="80" t="s">
        <v>644</v>
      </c>
      <c r="E59" s="80" t="s">
        <v>645</v>
      </c>
      <c r="F59" s="81">
        <v>32</v>
      </c>
      <c r="G59" s="81" t="s">
        <v>531</v>
      </c>
      <c r="H59" s="82">
        <v>35</v>
      </c>
      <c r="I59" s="80"/>
      <c r="J59" s="120" t="s">
        <v>270</v>
      </c>
      <c r="K59" s="139">
        <v>1</v>
      </c>
      <c r="L59" s="137">
        <v>1.9400000000000001E-2</v>
      </c>
      <c r="P59" s="1">
        <f t="shared" si="1"/>
        <v>0</v>
      </c>
      <c r="Q59" s="1">
        <v>0.8</v>
      </c>
      <c r="R59" s="30">
        <v>9.8679999999998699E-2</v>
      </c>
      <c r="S59" s="4">
        <f t="shared" si="2"/>
        <v>0.8986799999999987</v>
      </c>
      <c r="X59" s="173">
        <v>4</v>
      </c>
      <c r="Y59" s="173">
        <v>4</v>
      </c>
      <c r="Z59" s="185"/>
    </row>
    <row r="60" spans="1:26" s="1" customFormat="1" ht="14.25" x14ac:dyDescent="0.2">
      <c r="A60" s="7">
        <f t="shared" si="0"/>
        <v>57</v>
      </c>
      <c r="B60" s="29"/>
      <c r="C60" s="23"/>
      <c r="D60" s="80" t="s">
        <v>1267</v>
      </c>
      <c r="E60" s="80" t="s">
        <v>1268</v>
      </c>
      <c r="F60" s="81">
        <v>32</v>
      </c>
      <c r="G60" s="81" t="s">
        <v>531</v>
      </c>
      <c r="H60" s="82">
        <v>35</v>
      </c>
      <c r="I60" s="80"/>
      <c r="J60" s="120" t="s">
        <v>270</v>
      </c>
      <c r="K60" s="139">
        <v>1</v>
      </c>
      <c r="L60" s="137">
        <v>1.9400000000000001E-2</v>
      </c>
      <c r="P60" s="1">
        <f t="shared" si="1"/>
        <v>0</v>
      </c>
      <c r="Q60" s="1">
        <v>0.8</v>
      </c>
      <c r="R60" s="30">
        <v>9.8669999999998703E-2</v>
      </c>
      <c r="S60" s="4">
        <f t="shared" si="2"/>
        <v>0.89866999999999875</v>
      </c>
      <c r="X60" s="173">
        <v>5</v>
      </c>
      <c r="Y60" s="173">
        <v>5</v>
      </c>
      <c r="Z60" s="185"/>
    </row>
    <row r="61" spans="1:26" s="1" customFormat="1" ht="15" x14ac:dyDescent="0.2">
      <c r="A61" s="7">
        <f t="shared" si="0"/>
        <v>58</v>
      </c>
      <c r="B61" s="29"/>
      <c r="C61" s="23"/>
      <c r="D61" s="80" t="s">
        <v>1023</v>
      </c>
      <c r="E61" s="80" t="s">
        <v>1024</v>
      </c>
      <c r="F61" s="81">
        <v>32</v>
      </c>
      <c r="G61" s="81" t="s">
        <v>531</v>
      </c>
      <c r="H61" s="82">
        <v>35</v>
      </c>
      <c r="I61" s="91" t="s">
        <v>1016</v>
      </c>
      <c r="J61" s="120" t="s">
        <v>270</v>
      </c>
      <c r="K61" s="139">
        <v>1</v>
      </c>
      <c r="L61" s="137">
        <v>1.9400000000000001E-2</v>
      </c>
      <c r="P61" s="1">
        <f t="shared" si="1"/>
        <v>0</v>
      </c>
      <c r="Q61" s="1">
        <v>0.8</v>
      </c>
      <c r="R61" s="30">
        <v>9.8659999999998693E-2</v>
      </c>
      <c r="S61" s="4">
        <f t="shared" si="2"/>
        <v>0.89865999999999868</v>
      </c>
      <c r="X61" s="173">
        <v>5</v>
      </c>
      <c r="Y61" s="173">
        <v>5</v>
      </c>
      <c r="Z61" s="185"/>
    </row>
    <row r="62" spans="1:26" s="1" customFormat="1" ht="14.25" x14ac:dyDescent="0.2">
      <c r="A62" s="7">
        <f t="shared" si="0"/>
        <v>59</v>
      </c>
      <c r="B62" s="29"/>
      <c r="C62" s="23"/>
      <c r="D62" s="80" t="s">
        <v>642</v>
      </c>
      <c r="E62" s="80" t="s">
        <v>643</v>
      </c>
      <c r="F62" s="81">
        <v>32</v>
      </c>
      <c r="G62" s="81" t="s">
        <v>531</v>
      </c>
      <c r="H62" s="82">
        <v>35</v>
      </c>
      <c r="I62" s="80"/>
      <c r="J62" s="120" t="s">
        <v>270</v>
      </c>
      <c r="K62" s="139">
        <v>1</v>
      </c>
      <c r="L62" s="137">
        <v>1.9400000000000001E-2</v>
      </c>
      <c r="P62" s="1">
        <f t="shared" si="1"/>
        <v>0</v>
      </c>
      <c r="Q62" s="1">
        <v>0.8</v>
      </c>
      <c r="R62" s="30">
        <v>9.8649999999998697E-2</v>
      </c>
      <c r="S62" s="4">
        <f t="shared" si="2"/>
        <v>0.89864999999999873</v>
      </c>
      <c r="X62" s="173">
        <v>5</v>
      </c>
      <c r="Y62" s="173">
        <v>5</v>
      </c>
      <c r="Z62" s="185"/>
    </row>
    <row r="63" spans="1:26" s="1" customFormat="1" ht="15" x14ac:dyDescent="0.2">
      <c r="A63" s="7">
        <f t="shared" si="0"/>
        <v>60</v>
      </c>
      <c r="B63" s="29"/>
      <c r="C63" s="23"/>
      <c r="D63" s="80" t="s">
        <v>646</v>
      </c>
      <c r="E63" s="80" t="s">
        <v>647</v>
      </c>
      <c r="F63" s="81">
        <v>32</v>
      </c>
      <c r="G63" s="81" t="s">
        <v>562</v>
      </c>
      <c r="H63" s="82">
        <v>35</v>
      </c>
      <c r="I63" s="91" t="s">
        <v>1038</v>
      </c>
      <c r="J63" s="120" t="s">
        <v>270</v>
      </c>
      <c r="K63" s="139">
        <v>1</v>
      </c>
      <c r="L63" s="137">
        <v>1.9400000000000001E-2</v>
      </c>
      <c r="P63" s="1">
        <f t="shared" si="1"/>
        <v>0</v>
      </c>
      <c r="Q63" s="1">
        <v>0.8</v>
      </c>
      <c r="R63" s="30">
        <v>9.8639999999998604E-2</v>
      </c>
      <c r="S63" s="4">
        <f t="shared" si="2"/>
        <v>0.89863999999999866</v>
      </c>
      <c r="X63" s="173">
        <v>5</v>
      </c>
      <c r="Y63" s="173">
        <v>5</v>
      </c>
      <c r="Z63" s="185"/>
    </row>
    <row r="64" spans="1:26" s="1" customFormat="1" ht="15" x14ac:dyDescent="0.2">
      <c r="A64" s="7">
        <f t="shared" si="0"/>
        <v>61</v>
      </c>
      <c r="B64" s="29"/>
      <c r="C64" s="23"/>
      <c r="D64" s="80" t="s">
        <v>648</v>
      </c>
      <c r="E64" s="80" t="s">
        <v>649</v>
      </c>
      <c r="F64" s="81">
        <v>64</v>
      </c>
      <c r="G64" s="81" t="s">
        <v>531</v>
      </c>
      <c r="H64" s="82">
        <v>35</v>
      </c>
      <c r="I64" s="92" t="s">
        <v>927</v>
      </c>
      <c r="J64" s="120" t="s">
        <v>270</v>
      </c>
      <c r="K64" s="139">
        <v>1</v>
      </c>
      <c r="L64" s="137">
        <v>1.9400000000000001E-2</v>
      </c>
      <c r="P64" s="1">
        <f t="shared" si="1"/>
        <v>0</v>
      </c>
      <c r="Q64" s="1">
        <v>0.8</v>
      </c>
      <c r="R64" s="30">
        <v>9.8629999999998594E-2</v>
      </c>
      <c r="S64" s="4">
        <f t="shared" si="2"/>
        <v>0.8986299999999986</v>
      </c>
      <c r="X64" s="173">
        <v>8</v>
      </c>
      <c r="Y64" s="173">
        <v>8</v>
      </c>
      <c r="Z64" s="185"/>
    </row>
    <row r="65" spans="1:26" s="1" customFormat="1" ht="15" x14ac:dyDescent="0.2">
      <c r="A65" s="7">
        <f t="shared" si="0"/>
        <v>62</v>
      </c>
      <c r="B65" s="29"/>
      <c r="C65" s="23"/>
      <c r="D65" s="80" t="s">
        <v>650</v>
      </c>
      <c r="E65" s="80" t="s">
        <v>651</v>
      </c>
      <c r="F65" s="81">
        <v>32</v>
      </c>
      <c r="G65" s="81" t="s">
        <v>563</v>
      </c>
      <c r="H65" s="82">
        <v>25</v>
      </c>
      <c r="I65" s="91" t="s">
        <v>988</v>
      </c>
      <c r="J65" s="120" t="s">
        <v>937</v>
      </c>
      <c r="K65" s="139">
        <v>1</v>
      </c>
      <c r="L65" s="137">
        <v>1.9400000000000001E-2</v>
      </c>
      <c r="P65" s="1">
        <f t="shared" si="1"/>
        <v>0</v>
      </c>
      <c r="Q65" s="1">
        <v>0.8</v>
      </c>
      <c r="R65" s="30">
        <v>9.8619999999998598E-2</v>
      </c>
      <c r="S65" s="4">
        <f t="shared" si="2"/>
        <v>0.89861999999999864</v>
      </c>
      <c r="X65" s="173">
        <v>4</v>
      </c>
      <c r="Y65" s="173">
        <v>4</v>
      </c>
      <c r="Z65" s="185"/>
    </row>
    <row r="66" spans="1:26" s="1" customFormat="1" ht="14.25" x14ac:dyDescent="0.2">
      <c r="A66" s="7">
        <f t="shared" si="0"/>
        <v>63</v>
      </c>
      <c r="B66" s="29"/>
      <c r="C66" s="23"/>
      <c r="D66" s="80" t="s">
        <v>1065</v>
      </c>
      <c r="E66" s="80" t="s">
        <v>1064</v>
      </c>
      <c r="F66" s="81">
        <v>50</v>
      </c>
      <c r="G66" s="81" t="s">
        <v>563</v>
      </c>
      <c r="H66" s="82">
        <v>35</v>
      </c>
      <c r="I66" s="80"/>
      <c r="J66" s="120" t="s">
        <v>270</v>
      </c>
      <c r="K66" s="139">
        <v>1</v>
      </c>
      <c r="L66" s="137">
        <v>1.9400000000000001E-2</v>
      </c>
      <c r="P66" s="1">
        <f t="shared" si="1"/>
        <v>0</v>
      </c>
      <c r="Q66" s="1">
        <v>0.8</v>
      </c>
      <c r="R66" s="30">
        <v>9.8609999999998602E-2</v>
      </c>
      <c r="S66" s="4">
        <f t="shared" si="2"/>
        <v>0.89860999999999869</v>
      </c>
      <c r="X66" s="173">
        <v>6</v>
      </c>
      <c r="Y66" s="173">
        <v>6</v>
      </c>
      <c r="Z66" s="185"/>
    </row>
    <row r="67" spans="1:26" s="1" customFormat="1" ht="14.25" x14ac:dyDescent="0.2">
      <c r="A67" s="7">
        <f t="shared" si="0"/>
        <v>64</v>
      </c>
      <c r="B67" s="29"/>
      <c r="C67" s="23"/>
      <c r="D67" s="80" t="s">
        <v>1063</v>
      </c>
      <c r="E67" s="80" t="s">
        <v>631</v>
      </c>
      <c r="F67" s="81">
        <v>32</v>
      </c>
      <c r="G67" s="81" t="s">
        <v>563</v>
      </c>
      <c r="H67" s="82">
        <v>35</v>
      </c>
      <c r="I67" s="80"/>
      <c r="J67" s="120" t="s">
        <v>270</v>
      </c>
      <c r="K67" s="139">
        <v>1</v>
      </c>
      <c r="L67" s="137">
        <v>1.9400000000000001E-2</v>
      </c>
      <c r="P67" s="1">
        <f t="shared" si="1"/>
        <v>0</v>
      </c>
      <c r="Q67" s="1">
        <v>0.8</v>
      </c>
      <c r="R67" s="30">
        <v>9.8599999999998605E-2</v>
      </c>
      <c r="S67" s="4">
        <f t="shared" si="2"/>
        <v>0.89859999999999862</v>
      </c>
      <c r="X67" s="173">
        <v>5</v>
      </c>
      <c r="Y67" s="173">
        <v>5</v>
      </c>
      <c r="Z67" s="185"/>
    </row>
    <row r="68" spans="1:26" s="1" customFormat="1" ht="15" x14ac:dyDescent="0.2">
      <c r="A68" s="7">
        <f t="shared" ref="A68:A131" si="3">RANK(S68,S$4:S$212,0)</f>
        <v>65</v>
      </c>
      <c r="B68" s="29"/>
      <c r="C68" s="23"/>
      <c r="D68" s="80" t="s">
        <v>1062</v>
      </c>
      <c r="E68" s="80" t="s">
        <v>1061</v>
      </c>
      <c r="F68" s="81">
        <v>18</v>
      </c>
      <c r="G68" s="81" t="s">
        <v>563</v>
      </c>
      <c r="H68" s="82">
        <v>25</v>
      </c>
      <c r="I68" s="91" t="s">
        <v>936</v>
      </c>
      <c r="J68" s="120" t="s">
        <v>937</v>
      </c>
      <c r="K68" s="139">
        <v>1</v>
      </c>
      <c r="L68" s="137">
        <v>1.9400000000000001E-2</v>
      </c>
      <c r="P68" s="1">
        <f t="shared" ref="P68:P131" si="4">IF(C68=0,0,1)</f>
        <v>0</v>
      </c>
      <c r="Q68" s="1">
        <v>0.8</v>
      </c>
      <c r="R68" s="30">
        <v>9.8589999999998595E-2</v>
      </c>
      <c r="S68" s="4">
        <f t="shared" ref="S68:S131" si="5">SUM(Q68+R68+P68)</f>
        <v>0.89858999999999867</v>
      </c>
      <c r="X68" s="173">
        <v>3</v>
      </c>
      <c r="Y68" s="173">
        <v>3</v>
      </c>
      <c r="Z68" s="185"/>
    </row>
    <row r="69" spans="1:26" s="1" customFormat="1" ht="14.25" x14ac:dyDescent="0.2">
      <c r="A69" s="7">
        <f t="shared" si="3"/>
        <v>66</v>
      </c>
      <c r="B69" s="29"/>
      <c r="C69" s="23"/>
      <c r="D69" s="80" t="s">
        <v>652</v>
      </c>
      <c r="E69" s="80" t="s">
        <v>653</v>
      </c>
      <c r="F69" s="81">
        <v>50</v>
      </c>
      <c r="G69" s="81" t="s">
        <v>562</v>
      </c>
      <c r="H69" s="82">
        <v>35</v>
      </c>
      <c r="I69" s="80"/>
      <c r="J69" s="120" t="s">
        <v>270</v>
      </c>
      <c r="K69" s="139">
        <v>1.5</v>
      </c>
      <c r="L69" s="137">
        <v>2.9100000000000001E-2</v>
      </c>
      <c r="P69" s="1">
        <f t="shared" si="4"/>
        <v>0</v>
      </c>
      <c r="Q69" s="1">
        <v>0.8</v>
      </c>
      <c r="R69" s="30">
        <v>9.8579999999998599E-2</v>
      </c>
      <c r="S69" s="4">
        <f t="shared" si="5"/>
        <v>0.8985799999999986</v>
      </c>
      <c r="X69" s="173">
        <v>6</v>
      </c>
      <c r="Y69" s="173">
        <v>6</v>
      </c>
      <c r="Z69" s="185"/>
    </row>
    <row r="70" spans="1:26" s="1" customFormat="1" ht="14.25" x14ac:dyDescent="0.2">
      <c r="A70" s="7">
        <f t="shared" si="3"/>
        <v>67</v>
      </c>
      <c r="B70" s="29"/>
      <c r="C70" s="23"/>
      <c r="D70" s="80" t="s">
        <v>1269</v>
      </c>
      <c r="E70" s="80" t="s">
        <v>1270</v>
      </c>
      <c r="F70" s="81">
        <v>50</v>
      </c>
      <c r="G70" s="81" t="s">
        <v>562</v>
      </c>
      <c r="H70" s="82">
        <v>35</v>
      </c>
      <c r="I70" s="80"/>
      <c r="J70" s="120" t="s">
        <v>270</v>
      </c>
      <c r="K70" s="139">
        <v>1.5</v>
      </c>
      <c r="L70" s="137">
        <v>2.9100000000000001E-2</v>
      </c>
      <c r="P70" s="1">
        <f t="shared" si="4"/>
        <v>0</v>
      </c>
      <c r="Q70" s="1">
        <v>0.8</v>
      </c>
      <c r="R70" s="30">
        <v>9.8569999999998603E-2</v>
      </c>
      <c r="S70" s="4">
        <f t="shared" si="5"/>
        <v>0.89856999999999865</v>
      </c>
      <c r="X70" s="173">
        <v>6</v>
      </c>
      <c r="Y70" s="173">
        <v>6</v>
      </c>
      <c r="Z70" s="185"/>
    </row>
    <row r="71" spans="1:26" s="1" customFormat="1" ht="14.25" x14ac:dyDescent="0.2">
      <c r="A71" s="7">
        <f t="shared" si="3"/>
        <v>68</v>
      </c>
      <c r="B71" s="29"/>
      <c r="C71" s="23"/>
      <c r="D71" s="80" t="s">
        <v>1149</v>
      </c>
      <c r="E71" s="80" t="s">
        <v>1150</v>
      </c>
      <c r="F71" s="81">
        <v>32</v>
      </c>
      <c r="G71" s="81" t="s">
        <v>562</v>
      </c>
      <c r="H71" s="82">
        <v>35</v>
      </c>
      <c r="I71" s="80"/>
      <c r="J71" s="120" t="s">
        <v>270</v>
      </c>
      <c r="K71" s="139">
        <v>1.5</v>
      </c>
      <c r="L71" s="137">
        <v>2.9100000000000001E-2</v>
      </c>
      <c r="P71" s="1">
        <f t="shared" si="4"/>
        <v>0</v>
      </c>
      <c r="Q71" s="1">
        <v>0.8</v>
      </c>
      <c r="R71" s="30">
        <v>9.8559999999998593E-2</v>
      </c>
      <c r="S71" s="4">
        <f t="shared" si="5"/>
        <v>0.89855999999999869</v>
      </c>
      <c r="X71" s="173">
        <v>2</v>
      </c>
      <c r="Y71" s="173">
        <v>2</v>
      </c>
      <c r="Z71" s="185"/>
    </row>
    <row r="72" spans="1:26" s="1" customFormat="1" ht="14.25" x14ac:dyDescent="0.2">
      <c r="A72" s="7">
        <f t="shared" si="3"/>
        <v>69</v>
      </c>
      <c r="B72" s="29"/>
      <c r="C72" s="23"/>
      <c r="D72" s="80" t="s">
        <v>654</v>
      </c>
      <c r="E72" s="80" t="s">
        <v>1066</v>
      </c>
      <c r="F72" s="81">
        <v>32</v>
      </c>
      <c r="G72" s="81" t="s">
        <v>531</v>
      </c>
      <c r="H72" s="82">
        <v>35</v>
      </c>
      <c r="I72" s="80"/>
      <c r="J72" s="120" t="s">
        <v>270</v>
      </c>
      <c r="K72" s="139">
        <v>1</v>
      </c>
      <c r="L72" s="137">
        <v>1.9400000000000001E-2</v>
      </c>
      <c r="P72" s="1">
        <f t="shared" si="4"/>
        <v>0</v>
      </c>
      <c r="Q72" s="1">
        <v>0.8</v>
      </c>
      <c r="R72" s="30">
        <v>9.8549999999998597E-2</v>
      </c>
      <c r="S72" s="4">
        <f t="shared" si="5"/>
        <v>0.89854999999999863</v>
      </c>
      <c r="X72" s="173">
        <v>3</v>
      </c>
      <c r="Y72" s="173">
        <v>3</v>
      </c>
      <c r="Z72" s="185"/>
    </row>
    <row r="73" spans="1:26" s="1" customFormat="1" ht="15" x14ac:dyDescent="0.2">
      <c r="A73" s="7">
        <f t="shared" si="3"/>
        <v>70</v>
      </c>
      <c r="B73" s="29"/>
      <c r="C73" s="23"/>
      <c r="D73" s="80" t="s">
        <v>656</v>
      </c>
      <c r="E73" s="80" t="s">
        <v>657</v>
      </c>
      <c r="F73" s="81">
        <v>50</v>
      </c>
      <c r="G73" s="81" t="s">
        <v>563</v>
      </c>
      <c r="H73" s="82">
        <v>35</v>
      </c>
      <c r="I73" s="91" t="s">
        <v>1002</v>
      </c>
      <c r="J73" s="120" t="s">
        <v>270</v>
      </c>
      <c r="K73" s="139">
        <v>1</v>
      </c>
      <c r="L73" s="137">
        <v>1.9400000000000001E-2</v>
      </c>
      <c r="P73" s="1">
        <f t="shared" si="4"/>
        <v>0</v>
      </c>
      <c r="Q73" s="1">
        <v>0.8</v>
      </c>
      <c r="R73" s="30">
        <v>9.8539999999998504E-2</v>
      </c>
      <c r="S73" s="4">
        <f t="shared" si="5"/>
        <v>0.89853999999999856</v>
      </c>
      <c r="X73" s="173">
        <v>6</v>
      </c>
      <c r="Y73" s="173">
        <v>6</v>
      </c>
      <c r="Z73" s="185"/>
    </row>
    <row r="74" spans="1:26" s="1" customFormat="1" ht="14.25" x14ac:dyDescent="0.2">
      <c r="A74" s="7">
        <f t="shared" si="3"/>
        <v>71</v>
      </c>
      <c r="B74" s="29"/>
      <c r="C74" s="23"/>
      <c r="D74" s="80" t="s">
        <v>658</v>
      </c>
      <c r="E74" s="80" t="s">
        <v>659</v>
      </c>
      <c r="F74" s="81">
        <v>32</v>
      </c>
      <c r="G74" s="81" t="s">
        <v>563</v>
      </c>
      <c r="H74" s="82">
        <v>35</v>
      </c>
      <c r="I74" s="80"/>
      <c r="J74" s="120" t="s">
        <v>270</v>
      </c>
      <c r="K74" s="139">
        <v>1</v>
      </c>
      <c r="L74" s="137">
        <v>1.9400000000000001E-2</v>
      </c>
      <c r="P74" s="1">
        <f t="shared" si="4"/>
        <v>0</v>
      </c>
      <c r="Q74" s="1">
        <v>0.8</v>
      </c>
      <c r="R74" s="30">
        <v>9.8529999999998494E-2</v>
      </c>
      <c r="S74" s="4">
        <f t="shared" si="5"/>
        <v>0.8985299999999985</v>
      </c>
      <c r="X74" s="173">
        <v>4</v>
      </c>
      <c r="Y74" s="173">
        <v>4</v>
      </c>
      <c r="Z74" s="185"/>
    </row>
    <row r="75" spans="1:26" s="1" customFormat="1" ht="14.25" x14ac:dyDescent="0.2">
      <c r="A75" s="7">
        <f t="shared" si="3"/>
        <v>72</v>
      </c>
      <c r="B75" s="29"/>
      <c r="C75" s="23"/>
      <c r="D75" s="80" t="s">
        <v>1090</v>
      </c>
      <c r="E75" s="80" t="s">
        <v>660</v>
      </c>
      <c r="F75" s="81">
        <v>64</v>
      </c>
      <c r="G75" s="81" t="s">
        <v>531</v>
      </c>
      <c r="H75" s="82">
        <v>35</v>
      </c>
      <c r="I75" s="80"/>
      <c r="J75" s="120" t="s">
        <v>270</v>
      </c>
      <c r="K75" s="139">
        <v>1</v>
      </c>
      <c r="L75" s="137">
        <v>1.9400000000000001E-2</v>
      </c>
      <c r="P75" s="1">
        <f t="shared" si="4"/>
        <v>0</v>
      </c>
      <c r="Q75" s="1">
        <v>0.8</v>
      </c>
      <c r="R75" s="30">
        <v>9.8519999999998498E-2</v>
      </c>
      <c r="S75" s="4">
        <f t="shared" si="5"/>
        <v>0.89851999999999854</v>
      </c>
      <c r="X75" s="173">
        <v>8</v>
      </c>
      <c r="Y75" s="173">
        <v>8</v>
      </c>
      <c r="Z75" s="185"/>
    </row>
    <row r="76" spans="1:26" s="1" customFormat="1" ht="14.25" x14ac:dyDescent="0.2">
      <c r="A76" s="7">
        <f t="shared" si="3"/>
        <v>73</v>
      </c>
      <c r="B76" s="29"/>
      <c r="C76" s="23"/>
      <c r="D76" s="80" t="s">
        <v>661</v>
      </c>
      <c r="E76" s="80" t="s">
        <v>662</v>
      </c>
      <c r="F76" s="81">
        <v>32</v>
      </c>
      <c r="G76" s="81" t="s">
        <v>562</v>
      </c>
      <c r="H76" s="82">
        <v>35</v>
      </c>
      <c r="I76" s="80"/>
      <c r="J76" s="120" t="s">
        <v>270</v>
      </c>
      <c r="K76" s="139">
        <v>1</v>
      </c>
      <c r="L76" s="137">
        <v>1.9400000000000001E-2</v>
      </c>
      <c r="P76" s="1">
        <f t="shared" si="4"/>
        <v>0</v>
      </c>
      <c r="Q76" s="1">
        <v>0.8</v>
      </c>
      <c r="R76" s="30">
        <v>9.8509999999998502E-2</v>
      </c>
      <c r="S76" s="4">
        <f t="shared" si="5"/>
        <v>0.89850999999999859</v>
      </c>
      <c r="X76" s="173">
        <v>6</v>
      </c>
      <c r="Y76" s="173">
        <v>6</v>
      </c>
      <c r="Z76" s="185"/>
    </row>
    <row r="77" spans="1:26" s="1" customFormat="1" ht="14.25" x14ac:dyDescent="0.2">
      <c r="A77" s="7">
        <f t="shared" si="3"/>
        <v>74</v>
      </c>
      <c r="B77" s="29"/>
      <c r="C77" s="23"/>
      <c r="D77" s="80" t="s">
        <v>1271</v>
      </c>
      <c r="E77" s="80" t="s">
        <v>1272</v>
      </c>
      <c r="F77" s="81">
        <v>32</v>
      </c>
      <c r="G77" s="81" t="s">
        <v>562</v>
      </c>
      <c r="H77" s="82">
        <v>35</v>
      </c>
      <c r="I77" s="80"/>
      <c r="J77" s="120" t="s">
        <v>270</v>
      </c>
      <c r="K77" s="139">
        <v>1</v>
      </c>
      <c r="L77" s="137">
        <v>1.9400000000000001E-2</v>
      </c>
      <c r="P77" s="1">
        <f t="shared" si="4"/>
        <v>0</v>
      </c>
      <c r="Q77" s="1">
        <v>0.8</v>
      </c>
      <c r="R77" s="30">
        <v>9.8499999999998505E-2</v>
      </c>
      <c r="S77" s="4">
        <f t="shared" si="5"/>
        <v>0.89849999999999852</v>
      </c>
      <c r="X77" s="173">
        <v>5</v>
      </c>
      <c r="Y77" s="173">
        <v>5</v>
      </c>
      <c r="Z77" s="185"/>
    </row>
    <row r="78" spans="1:26" s="1" customFormat="1" ht="14.25" x14ac:dyDescent="0.2">
      <c r="A78" s="7">
        <f t="shared" si="3"/>
        <v>75</v>
      </c>
      <c r="B78" s="29"/>
      <c r="C78" s="23"/>
      <c r="D78" s="80" t="s">
        <v>1091</v>
      </c>
      <c r="E78" s="80" t="s">
        <v>722</v>
      </c>
      <c r="F78" s="81">
        <v>32</v>
      </c>
      <c r="G78" s="83" t="s">
        <v>531</v>
      </c>
      <c r="H78" s="82">
        <v>35</v>
      </c>
      <c r="I78" s="84"/>
      <c r="J78" s="120" t="s">
        <v>270</v>
      </c>
      <c r="K78" s="139">
        <v>1</v>
      </c>
      <c r="L78" s="137">
        <v>1.9400000000000001E-2</v>
      </c>
      <c r="P78" s="1">
        <f t="shared" si="4"/>
        <v>0</v>
      </c>
      <c r="Q78" s="1">
        <v>0.8</v>
      </c>
      <c r="R78" s="30">
        <v>9.8489999999998495E-2</v>
      </c>
      <c r="S78" s="4">
        <f t="shared" si="5"/>
        <v>0.89848999999999857</v>
      </c>
      <c r="X78" s="173">
        <v>3</v>
      </c>
      <c r="Y78" s="173">
        <v>3</v>
      </c>
      <c r="Z78" s="185"/>
    </row>
    <row r="79" spans="1:26" s="1" customFormat="1" ht="14.25" x14ac:dyDescent="0.2">
      <c r="A79" s="7">
        <f t="shared" si="3"/>
        <v>76</v>
      </c>
      <c r="B79" s="29"/>
      <c r="C79" s="23"/>
      <c r="D79" s="80" t="s">
        <v>1151</v>
      </c>
      <c r="E79" s="80" t="s">
        <v>1152</v>
      </c>
      <c r="F79" s="81">
        <v>32</v>
      </c>
      <c r="G79" s="81" t="s">
        <v>531</v>
      </c>
      <c r="H79" s="82">
        <v>35</v>
      </c>
      <c r="I79" s="80"/>
      <c r="J79" s="120" t="s">
        <v>270</v>
      </c>
      <c r="K79" s="139">
        <v>1</v>
      </c>
      <c r="L79" s="137">
        <v>1.9400000000000001E-2</v>
      </c>
      <c r="P79" s="1">
        <f t="shared" si="4"/>
        <v>0</v>
      </c>
      <c r="Q79" s="1">
        <v>0.8</v>
      </c>
      <c r="R79" s="30">
        <v>9.8479999999998499E-2</v>
      </c>
      <c r="S79" s="4">
        <f t="shared" si="5"/>
        <v>0.8984799999999985</v>
      </c>
      <c r="X79" s="173">
        <v>4</v>
      </c>
      <c r="Y79" s="173">
        <v>4</v>
      </c>
      <c r="Z79" s="185"/>
    </row>
    <row r="80" spans="1:26" s="1" customFormat="1" ht="14.25" x14ac:dyDescent="0.2">
      <c r="A80" s="7">
        <f t="shared" si="3"/>
        <v>77</v>
      </c>
      <c r="B80" s="29"/>
      <c r="C80" s="23"/>
      <c r="D80" s="80" t="s">
        <v>663</v>
      </c>
      <c r="E80" s="80" t="s">
        <v>664</v>
      </c>
      <c r="F80" s="81">
        <v>18</v>
      </c>
      <c r="G80" s="81" t="s">
        <v>531</v>
      </c>
      <c r="H80" s="82">
        <v>35</v>
      </c>
      <c r="I80" s="80"/>
      <c r="J80" s="120" t="s">
        <v>270</v>
      </c>
      <c r="K80" s="139">
        <v>1</v>
      </c>
      <c r="L80" s="137">
        <v>1.9400000000000001E-2</v>
      </c>
      <c r="P80" s="1">
        <f t="shared" si="4"/>
        <v>0</v>
      </c>
      <c r="Q80" s="1">
        <v>0.8</v>
      </c>
      <c r="R80" s="30">
        <v>9.8469999999998503E-2</v>
      </c>
      <c r="S80" s="4">
        <f t="shared" si="5"/>
        <v>0.89846999999999855</v>
      </c>
      <c r="X80" s="173">
        <v>3</v>
      </c>
      <c r="Y80" s="173">
        <v>3</v>
      </c>
      <c r="Z80" s="185"/>
    </row>
    <row r="81" spans="1:26" s="1" customFormat="1" ht="14.25" x14ac:dyDescent="0.2">
      <c r="A81" s="7">
        <f t="shared" si="3"/>
        <v>78</v>
      </c>
      <c r="B81" s="29"/>
      <c r="C81" s="23"/>
      <c r="D81" s="80" t="s">
        <v>665</v>
      </c>
      <c r="E81" s="80" t="s">
        <v>666</v>
      </c>
      <c r="F81" s="81">
        <v>32</v>
      </c>
      <c r="G81" s="81" t="s">
        <v>531</v>
      </c>
      <c r="H81" s="82">
        <v>35</v>
      </c>
      <c r="I81" s="80"/>
      <c r="J81" s="120" t="s">
        <v>270</v>
      </c>
      <c r="K81" s="139">
        <v>1</v>
      </c>
      <c r="L81" s="137">
        <v>1.9400000000000001E-2</v>
      </c>
      <c r="P81" s="1">
        <f t="shared" si="4"/>
        <v>0</v>
      </c>
      <c r="Q81" s="1">
        <v>0.8</v>
      </c>
      <c r="R81" s="30">
        <v>9.8459999999998493E-2</v>
      </c>
      <c r="S81" s="4">
        <f t="shared" si="5"/>
        <v>0.89845999999999848</v>
      </c>
      <c r="X81" s="173">
        <v>3</v>
      </c>
      <c r="Y81" s="173">
        <v>3</v>
      </c>
      <c r="Z81" s="185"/>
    </row>
    <row r="82" spans="1:26" s="1" customFormat="1" ht="15" x14ac:dyDescent="0.2">
      <c r="A82" s="7">
        <f t="shared" si="3"/>
        <v>79</v>
      </c>
      <c r="B82" s="29"/>
      <c r="C82" s="23"/>
      <c r="D82" s="80" t="s">
        <v>959</v>
      </c>
      <c r="E82" s="80" t="s">
        <v>1089</v>
      </c>
      <c r="F82" s="81">
        <v>100</v>
      </c>
      <c r="G82" s="81" t="s">
        <v>562</v>
      </c>
      <c r="H82" s="82">
        <v>35</v>
      </c>
      <c r="I82" s="91" t="s">
        <v>958</v>
      </c>
      <c r="J82" s="120" t="s">
        <v>270</v>
      </c>
      <c r="K82" s="139">
        <v>1</v>
      </c>
      <c r="L82" s="137">
        <v>1.9400000000000001E-2</v>
      </c>
      <c r="P82" s="1">
        <f t="shared" si="4"/>
        <v>0</v>
      </c>
      <c r="Q82" s="1">
        <v>0.8</v>
      </c>
      <c r="R82" s="30">
        <v>9.8449999999998497E-2</v>
      </c>
      <c r="S82" s="4">
        <f t="shared" si="5"/>
        <v>0.89844999999999853</v>
      </c>
      <c r="X82" s="173">
        <v>8</v>
      </c>
      <c r="Y82" s="173">
        <v>8</v>
      </c>
      <c r="Z82" s="185"/>
    </row>
    <row r="83" spans="1:26" s="1" customFormat="1" ht="15" x14ac:dyDescent="0.2">
      <c r="A83" s="7">
        <f t="shared" si="3"/>
        <v>80</v>
      </c>
      <c r="B83" s="29"/>
      <c r="C83" s="23"/>
      <c r="D83" s="80" t="s">
        <v>668</v>
      </c>
      <c r="E83" s="80" t="s">
        <v>669</v>
      </c>
      <c r="F83" s="81">
        <v>32</v>
      </c>
      <c r="G83" s="81" t="s">
        <v>563</v>
      </c>
      <c r="H83" s="82">
        <v>35</v>
      </c>
      <c r="I83" s="91" t="s">
        <v>946</v>
      </c>
      <c r="J83" s="120" t="s">
        <v>270</v>
      </c>
      <c r="K83" s="139">
        <v>1</v>
      </c>
      <c r="L83" s="137">
        <v>1.9400000000000001E-2</v>
      </c>
      <c r="P83" s="1">
        <f t="shared" si="4"/>
        <v>0</v>
      </c>
      <c r="Q83" s="1">
        <v>0.8</v>
      </c>
      <c r="R83" s="30">
        <v>9.8439999999998404E-2</v>
      </c>
      <c r="S83" s="4">
        <f t="shared" si="5"/>
        <v>0.89843999999999846</v>
      </c>
      <c r="X83" s="173">
        <v>4</v>
      </c>
      <c r="Y83" s="173">
        <v>4</v>
      </c>
      <c r="Z83" s="185"/>
    </row>
    <row r="84" spans="1:26" s="1" customFormat="1" ht="14.25" x14ac:dyDescent="0.2">
      <c r="A84" s="7">
        <f t="shared" si="3"/>
        <v>81</v>
      </c>
      <c r="B84" s="29"/>
      <c r="C84" s="23"/>
      <c r="D84" s="80" t="s">
        <v>670</v>
      </c>
      <c r="E84" s="80" t="s">
        <v>1153</v>
      </c>
      <c r="F84" s="81">
        <v>50</v>
      </c>
      <c r="G84" s="81" t="s">
        <v>562</v>
      </c>
      <c r="H84" s="82">
        <v>35</v>
      </c>
      <c r="I84" s="80"/>
      <c r="J84" s="120" t="s">
        <v>270</v>
      </c>
      <c r="K84" s="139">
        <v>1</v>
      </c>
      <c r="L84" s="137">
        <v>1.9400000000000001E-2</v>
      </c>
      <c r="P84" s="1">
        <f t="shared" si="4"/>
        <v>0</v>
      </c>
      <c r="Q84" s="1">
        <v>0.8</v>
      </c>
      <c r="R84" s="30">
        <v>9.8429999999998394E-2</v>
      </c>
      <c r="S84" s="4">
        <f t="shared" si="5"/>
        <v>0.8984299999999984</v>
      </c>
      <c r="X84" s="173">
        <v>7</v>
      </c>
      <c r="Y84" s="173">
        <v>7</v>
      </c>
      <c r="Z84" s="185"/>
    </row>
    <row r="85" spans="1:26" s="1" customFormat="1" ht="14.25" x14ac:dyDescent="0.2">
      <c r="A85" s="7">
        <f t="shared" si="3"/>
        <v>82</v>
      </c>
      <c r="B85" s="29"/>
      <c r="C85" s="23"/>
      <c r="D85" s="80" t="s">
        <v>671</v>
      </c>
      <c r="E85" s="80" t="s">
        <v>672</v>
      </c>
      <c r="F85" s="81">
        <v>50</v>
      </c>
      <c r="G85" s="81" t="s">
        <v>563</v>
      </c>
      <c r="H85" s="82">
        <v>35</v>
      </c>
      <c r="I85" s="80"/>
      <c r="J85" s="120" t="s">
        <v>270</v>
      </c>
      <c r="K85" s="139">
        <v>1</v>
      </c>
      <c r="L85" s="137">
        <v>1.9400000000000001E-2</v>
      </c>
      <c r="P85" s="1">
        <f t="shared" si="4"/>
        <v>0</v>
      </c>
      <c r="Q85" s="1">
        <v>0.8</v>
      </c>
      <c r="R85" s="30">
        <v>9.8419999999998398E-2</v>
      </c>
      <c r="S85" s="4">
        <f t="shared" si="5"/>
        <v>0.89841999999999844</v>
      </c>
      <c r="X85" s="173">
        <v>5</v>
      </c>
      <c r="Y85" s="173">
        <v>5</v>
      </c>
      <c r="Z85" s="185"/>
    </row>
    <row r="86" spans="1:26" s="1" customFormat="1" ht="14.25" x14ac:dyDescent="0.2">
      <c r="A86" s="7">
        <f t="shared" si="3"/>
        <v>83</v>
      </c>
      <c r="B86" s="29"/>
      <c r="C86" s="23"/>
      <c r="D86" s="80" t="s">
        <v>1296</v>
      </c>
      <c r="E86" s="80" t="s">
        <v>1154</v>
      </c>
      <c r="F86" s="81">
        <v>64</v>
      </c>
      <c r="G86" s="81" t="s">
        <v>531</v>
      </c>
      <c r="H86" s="82">
        <v>35</v>
      </c>
      <c r="I86" s="80"/>
      <c r="J86" s="120" t="s">
        <v>270</v>
      </c>
      <c r="K86" s="139">
        <v>1</v>
      </c>
      <c r="L86" s="137">
        <v>1.9400000000000001E-2</v>
      </c>
      <c r="P86" s="1">
        <f t="shared" si="4"/>
        <v>0</v>
      </c>
      <c r="Q86" s="1">
        <v>0.8</v>
      </c>
      <c r="R86" s="30">
        <v>9.8409999999998402E-2</v>
      </c>
      <c r="S86" s="4">
        <f t="shared" si="5"/>
        <v>0.89840999999999849</v>
      </c>
      <c r="X86" s="173">
        <v>4</v>
      </c>
      <c r="Y86" s="173">
        <v>4</v>
      </c>
      <c r="Z86" s="185"/>
    </row>
    <row r="87" spans="1:26" s="1" customFormat="1" ht="14.25" x14ac:dyDescent="0.2">
      <c r="A87" s="7">
        <f t="shared" si="3"/>
        <v>84</v>
      </c>
      <c r="B87" s="29"/>
      <c r="C87" s="23"/>
      <c r="D87" s="80" t="s">
        <v>673</v>
      </c>
      <c r="E87" s="80" t="s">
        <v>674</v>
      </c>
      <c r="F87" s="81">
        <v>32</v>
      </c>
      <c r="G87" s="81" t="s">
        <v>562</v>
      </c>
      <c r="H87" s="82">
        <v>35</v>
      </c>
      <c r="I87" s="80"/>
      <c r="J87" s="120" t="s">
        <v>270</v>
      </c>
      <c r="K87" s="139">
        <v>1</v>
      </c>
      <c r="L87" s="137">
        <v>1.9400000000000001E-2</v>
      </c>
      <c r="P87" s="1">
        <f t="shared" si="4"/>
        <v>0</v>
      </c>
      <c r="Q87" s="1">
        <v>0.8</v>
      </c>
      <c r="R87" s="30">
        <v>9.8399999999998405E-2</v>
      </c>
      <c r="S87" s="4">
        <f t="shared" si="5"/>
        <v>0.89839999999999842</v>
      </c>
      <c r="X87" s="173">
        <v>3</v>
      </c>
      <c r="Y87" s="173">
        <v>3</v>
      </c>
      <c r="Z87" s="185"/>
    </row>
    <row r="88" spans="1:26" s="1" customFormat="1" ht="14.25" x14ac:dyDescent="0.2">
      <c r="A88" s="7">
        <f t="shared" si="3"/>
        <v>85</v>
      </c>
      <c r="B88" s="149"/>
      <c r="C88" s="23"/>
      <c r="D88" s="80" t="s">
        <v>675</v>
      </c>
      <c r="E88" s="80" t="s">
        <v>676</v>
      </c>
      <c r="F88" s="81">
        <v>32</v>
      </c>
      <c r="G88" s="81" t="s">
        <v>562</v>
      </c>
      <c r="H88" s="82">
        <v>35</v>
      </c>
      <c r="I88" s="80" t="s">
        <v>677</v>
      </c>
      <c r="J88" s="120" t="s">
        <v>270</v>
      </c>
      <c r="K88" s="139">
        <v>1.5</v>
      </c>
      <c r="L88" s="137">
        <v>1.9400000000000001E-2</v>
      </c>
      <c r="P88" s="1">
        <f t="shared" si="4"/>
        <v>0</v>
      </c>
      <c r="Q88" s="1">
        <v>0.8</v>
      </c>
      <c r="R88" s="30">
        <v>9.8389999999998395E-2</v>
      </c>
      <c r="S88" s="4">
        <f t="shared" si="5"/>
        <v>0.89838999999999847</v>
      </c>
      <c r="X88" s="173">
        <v>4</v>
      </c>
      <c r="Y88" s="173">
        <v>4</v>
      </c>
      <c r="Z88" s="185"/>
    </row>
    <row r="89" spans="1:26" s="1" customFormat="1" ht="14.25" x14ac:dyDescent="0.2">
      <c r="A89" s="7">
        <f t="shared" si="3"/>
        <v>86</v>
      </c>
      <c r="B89" s="29"/>
      <c r="C89" s="23"/>
      <c r="D89" s="80" t="s">
        <v>1297</v>
      </c>
      <c r="E89" s="80" t="s">
        <v>678</v>
      </c>
      <c r="F89" s="81">
        <v>50</v>
      </c>
      <c r="G89" s="81" t="s">
        <v>562</v>
      </c>
      <c r="H89" s="82">
        <v>35</v>
      </c>
      <c r="I89" s="80" t="s">
        <v>677</v>
      </c>
      <c r="J89" s="120" t="s">
        <v>270</v>
      </c>
      <c r="K89" s="139">
        <v>1.5</v>
      </c>
      <c r="L89" s="137">
        <v>2.9100000000000001E-2</v>
      </c>
      <c r="P89" s="1">
        <f t="shared" si="4"/>
        <v>0</v>
      </c>
      <c r="Q89" s="1">
        <v>0.8</v>
      </c>
      <c r="R89" s="30">
        <v>9.8379999999998399E-2</v>
      </c>
      <c r="S89" s="4">
        <f t="shared" si="5"/>
        <v>0.8983799999999984</v>
      </c>
      <c r="X89" s="173">
        <v>5</v>
      </c>
      <c r="Y89" s="173">
        <v>5</v>
      </c>
      <c r="Z89" s="185"/>
    </row>
    <row r="90" spans="1:26" s="1" customFormat="1" ht="15" x14ac:dyDescent="0.2">
      <c r="A90" s="7">
        <f t="shared" si="3"/>
        <v>87</v>
      </c>
      <c r="B90" s="29"/>
      <c r="C90" s="23"/>
      <c r="D90" s="80" t="s">
        <v>679</v>
      </c>
      <c r="E90" s="80" t="s">
        <v>680</v>
      </c>
      <c r="F90" s="81">
        <v>32</v>
      </c>
      <c r="G90" s="81" t="s">
        <v>563</v>
      </c>
      <c r="H90" s="82">
        <v>35</v>
      </c>
      <c r="I90" s="91" t="s">
        <v>996</v>
      </c>
      <c r="J90" s="120" t="s">
        <v>270</v>
      </c>
      <c r="K90" s="139">
        <v>1</v>
      </c>
      <c r="L90" s="137">
        <v>2.9100000000000001E-2</v>
      </c>
      <c r="P90" s="1">
        <f t="shared" si="4"/>
        <v>0</v>
      </c>
      <c r="Q90" s="1">
        <v>0.8</v>
      </c>
      <c r="R90" s="30">
        <v>9.8369999999998403E-2</v>
      </c>
      <c r="S90" s="4">
        <f t="shared" si="5"/>
        <v>0.89836999999999845</v>
      </c>
      <c r="X90" s="173">
        <v>5</v>
      </c>
      <c r="Y90" s="173">
        <v>5</v>
      </c>
      <c r="Z90" s="185"/>
    </row>
    <row r="91" spans="1:26" s="1" customFormat="1" ht="14.25" x14ac:dyDescent="0.2">
      <c r="A91" s="7">
        <f t="shared" si="3"/>
        <v>88</v>
      </c>
      <c r="B91" s="29"/>
      <c r="C91" s="23"/>
      <c r="D91" s="80" t="s">
        <v>1298</v>
      </c>
      <c r="E91" s="80" t="s">
        <v>130</v>
      </c>
      <c r="F91" s="81">
        <v>50</v>
      </c>
      <c r="G91" s="81" t="s">
        <v>531</v>
      </c>
      <c r="H91" s="82">
        <v>35</v>
      </c>
      <c r="I91" s="80"/>
      <c r="J91" s="120" t="s">
        <v>270</v>
      </c>
      <c r="K91" s="139">
        <v>1</v>
      </c>
      <c r="L91" s="137">
        <v>1.9400000000000001E-2</v>
      </c>
      <c r="P91" s="1">
        <f t="shared" si="4"/>
        <v>0</v>
      </c>
      <c r="Q91" s="1">
        <v>0.8</v>
      </c>
      <c r="R91" s="30">
        <v>9.8359999999998393E-2</v>
      </c>
      <c r="S91" s="4">
        <f t="shared" si="5"/>
        <v>0.89835999999999849</v>
      </c>
      <c r="X91" s="172" t="s">
        <v>1368</v>
      </c>
      <c r="Y91" s="172" t="s">
        <v>1368</v>
      </c>
      <c r="Z91" s="185"/>
    </row>
    <row r="92" spans="1:26" s="1" customFormat="1" ht="14.25" x14ac:dyDescent="0.2">
      <c r="A92" s="7">
        <f t="shared" si="3"/>
        <v>89</v>
      </c>
      <c r="B92" s="29"/>
      <c r="C92" s="23"/>
      <c r="D92" s="80" t="s">
        <v>1299</v>
      </c>
      <c r="E92" s="80" t="s">
        <v>682</v>
      </c>
      <c r="F92" s="81">
        <v>32</v>
      </c>
      <c r="G92" s="81" t="s">
        <v>531</v>
      </c>
      <c r="H92" s="82">
        <v>35</v>
      </c>
      <c r="I92" s="80"/>
      <c r="J92" s="120" t="s">
        <v>270</v>
      </c>
      <c r="K92" s="139">
        <v>1</v>
      </c>
      <c r="L92" s="137">
        <v>1.9400000000000001E-2</v>
      </c>
      <c r="P92" s="1">
        <f t="shared" si="4"/>
        <v>0</v>
      </c>
      <c r="Q92" s="1">
        <v>0.8</v>
      </c>
      <c r="R92" s="30">
        <v>9.8349999999998397E-2</v>
      </c>
      <c r="S92" s="4">
        <f t="shared" si="5"/>
        <v>0.89834999999999843</v>
      </c>
      <c r="X92" s="173">
        <v>6</v>
      </c>
      <c r="Y92" s="173">
        <v>6</v>
      </c>
      <c r="Z92" s="185"/>
    </row>
    <row r="93" spans="1:26" s="1" customFormat="1" ht="14.25" x14ac:dyDescent="0.2">
      <c r="A93" s="7">
        <f t="shared" si="3"/>
        <v>90</v>
      </c>
      <c r="B93" s="29"/>
      <c r="C93" s="23"/>
      <c r="D93" s="80" t="s">
        <v>1300</v>
      </c>
      <c r="E93" s="80" t="s">
        <v>683</v>
      </c>
      <c r="F93" s="81">
        <v>50</v>
      </c>
      <c r="G93" s="81" t="s">
        <v>531</v>
      </c>
      <c r="H93" s="82">
        <v>35</v>
      </c>
      <c r="I93" s="80"/>
      <c r="J93" s="120" t="s">
        <v>270</v>
      </c>
      <c r="K93" s="139">
        <v>1</v>
      </c>
      <c r="L93" s="137">
        <v>1.9400000000000001E-2</v>
      </c>
      <c r="P93" s="1">
        <f t="shared" si="4"/>
        <v>0</v>
      </c>
      <c r="Q93" s="1">
        <v>0.8</v>
      </c>
      <c r="R93" s="30">
        <v>9.8339999999998304E-2</v>
      </c>
      <c r="S93" s="4">
        <f t="shared" si="5"/>
        <v>0.89833999999999836</v>
      </c>
      <c r="X93" s="173">
        <v>7</v>
      </c>
      <c r="Y93" s="173">
        <v>7</v>
      </c>
      <c r="Z93" s="185"/>
    </row>
    <row r="94" spans="1:26" s="1" customFormat="1" ht="14.25" x14ac:dyDescent="0.2">
      <c r="A94" s="7">
        <f t="shared" si="3"/>
        <v>91</v>
      </c>
      <c r="B94" s="29"/>
      <c r="C94" s="23"/>
      <c r="D94" s="80" t="s">
        <v>1301</v>
      </c>
      <c r="E94" s="80" t="s">
        <v>687</v>
      </c>
      <c r="F94" s="81">
        <v>50</v>
      </c>
      <c r="G94" s="81" t="s">
        <v>531</v>
      </c>
      <c r="H94" s="82">
        <v>35</v>
      </c>
      <c r="I94" s="80"/>
      <c r="J94" s="120" t="s">
        <v>270</v>
      </c>
      <c r="K94" s="139">
        <v>1</v>
      </c>
      <c r="L94" s="137">
        <v>1.9400000000000001E-2</v>
      </c>
      <c r="P94" s="1">
        <f t="shared" si="4"/>
        <v>0</v>
      </c>
      <c r="Q94" s="1">
        <v>0.8</v>
      </c>
      <c r="R94" s="30">
        <v>9.8329999999998294E-2</v>
      </c>
      <c r="S94" s="4">
        <f t="shared" si="5"/>
        <v>0.8983299999999983</v>
      </c>
      <c r="X94" s="173">
        <v>7</v>
      </c>
      <c r="Y94" s="173">
        <v>7</v>
      </c>
      <c r="Z94" s="185"/>
    </row>
    <row r="95" spans="1:26" s="1" customFormat="1" ht="14.25" x14ac:dyDescent="0.2">
      <c r="A95" s="7">
        <f t="shared" si="3"/>
        <v>92</v>
      </c>
      <c r="B95" s="29"/>
      <c r="C95" s="23"/>
      <c r="D95" s="80" t="s">
        <v>1302</v>
      </c>
      <c r="E95" s="80" t="s">
        <v>684</v>
      </c>
      <c r="F95" s="81">
        <v>32</v>
      </c>
      <c r="G95" s="81" t="s">
        <v>531</v>
      </c>
      <c r="H95" s="82">
        <v>35</v>
      </c>
      <c r="I95" s="80"/>
      <c r="J95" s="120" t="s">
        <v>270</v>
      </c>
      <c r="K95" s="139">
        <v>1</v>
      </c>
      <c r="L95" s="137">
        <v>1.9400000000000001E-2</v>
      </c>
      <c r="P95" s="1">
        <f t="shared" si="4"/>
        <v>0</v>
      </c>
      <c r="Q95" s="1">
        <v>0.8</v>
      </c>
      <c r="R95" s="30">
        <v>9.8319999999998298E-2</v>
      </c>
      <c r="S95" s="4">
        <f t="shared" si="5"/>
        <v>0.89831999999999834</v>
      </c>
      <c r="X95" s="173">
        <v>5</v>
      </c>
      <c r="Y95" s="173">
        <v>5</v>
      </c>
      <c r="Z95" s="185"/>
    </row>
    <row r="96" spans="1:26" s="1" customFormat="1" ht="14.25" x14ac:dyDescent="0.2">
      <c r="A96" s="7">
        <f t="shared" si="3"/>
        <v>93</v>
      </c>
      <c r="B96" s="29"/>
      <c r="C96" s="23"/>
      <c r="D96" s="80" t="s">
        <v>1303</v>
      </c>
      <c r="E96" s="80" t="s">
        <v>1067</v>
      </c>
      <c r="F96" s="81">
        <v>32</v>
      </c>
      <c r="G96" s="81" t="s">
        <v>531</v>
      </c>
      <c r="H96" s="82">
        <v>35</v>
      </c>
      <c r="I96" s="80"/>
      <c r="J96" s="120" t="s">
        <v>270</v>
      </c>
      <c r="K96" s="139">
        <v>1</v>
      </c>
      <c r="L96" s="137">
        <v>1.9400000000000001E-2</v>
      </c>
      <c r="P96" s="1">
        <f t="shared" si="4"/>
        <v>0</v>
      </c>
      <c r="Q96" s="1">
        <v>0.8</v>
      </c>
      <c r="R96" s="30">
        <v>9.8309999999998302E-2</v>
      </c>
      <c r="S96" s="4">
        <f t="shared" si="5"/>
        <v>0.89830999999999839</v>
      </c>
      <c r="X96" s="172" t="s">
        <v>1369</v>
      </c>
      <c r="Y96" s="172" t="s">
        <v>1369</v>
      </c>
      <c r="Z96" s="185"/>
    </row>
    <row r="97" spans="1:26" s="1" customFormat="1" ht="14.25" x14ac:dyDescent="0.2">
      <c r="A97" s="7">
        <f t="shared" si="3"/>
        <v>94</v>
      </c>
      <c r="B97" s="29"/>
      <c r="C97" s="23"/>
      <c r="D97" s="80" t="s">
        <v>896</v>
      </c>
      <c r="E97" s="80" t="s">
        <v>895</v>
      </c>
      <c r="F97" s="81">
        <v>64</v>
      </c>
      <c r="G97" s="81" t="s">
        <v>531</v>
      </c>
      <c r="H97" s="82">
        <v>35</v>
      </c>
      <c r="I97" s="80"/>
      <c r="J97" s="120" t="s">
        <v>270</v>
      </c>
      <c r="K97" s="139">
        <v>1</v>
      </c>
      <c r="L97" s="137">
        <v>1.9400000000000001E-2</v>
      </c>
      <c r="P97" s="1">
        <f t="shared" si="4"/>
        <v>0</v>
      </c>
      <c r="Q97" s="1">
        <v>0.8</v>
      </c>
      <c r="R97" s="30">
        <v>9.8299999999998305E-2</v>
      </c>
      <c r="S97" s="4">
        <f t="shared" si="5"/>
        <v>0.89829999999999832</v>
      </c>
      <c r="X97" s="173">
        <v>4</v>
      </c>
      <c r="Y97" s="173">
        <v>4</v>
      </c>
      <c r="Z97" s="185"/>
    </row>
    <row r="98" spans="1:26" s="1" customFormat="1" ht="14.25" x14ac:dyDescent="0.2">
      <c r="A98" s="7">
        <f t="shared" si="3"/>
        <v>95</v>
      </c>
      <c r="B98" s="29"/>
      <c r="C98" s="23"/>
      <c r="D98" s="80" t="s">
        <v>1245</v>
      </c>
      <c r="E98" s="80" t="s">
        <v>1246</v>
      </c>
      <c r="F98" s="81">
        <v>64</v>
      </c>
      <c r="G98" s="81" t="s">
        <v>531</v>
      </c>
      <c r="H98" s="82">
        <v>35</v>
      </c>
      <c r="I98" s="80"/>
      <c r="J98" s="120" t="s">
        <v>270</v>
      </c>
      <c r="K98" s="139">
        <v>1</v>
      </c>
      <c r="L98" s="137">
        <v>1.9400000000000001E-2</v>
      </c>
      <c r="P98" s="1">
        <f t="shared" si="4"/>
        <v>0</v>
      </c>
      <c r="Q98" s="1">
        <v>0.8</v>
      </c>
      <c r="R98" s="30">
        <v>9.8289999999998295E-2</v>
      </c>
      <c r="S98" s="4">
        <f t="shared" si="5"/>
        <v>0.89828999999999837</v>
      </c>
      <c r="X98" s="173">
        <v>5</v>
      </c>
      <c r="Y98" s="173">
        <v>5</v>
      </c>
      <c r="Z98" s="185"/>
    </row>
    <row r="99" spans="1:26" s="1" customFormat="1" ht="14.25" x14ac:dyDescent="0.2">
      <c r="A99" s="7">
        <f t="shared" si="3"/>
        <v>96</v>
      </c>
      <c r="B99" s="29"/>
      <c r="C99" s="23"/>
      <c r="D99" s="80" t="s">
        <v>685</v>
      </c>
      <c r="E99" s="80" t="s">
        <v>686</v>
      </c>
      <c r="F99" s="81">
        <v>18</v>
      </c>
      <c r="G99" s="81" t="s">
        <v>531</v>
      </c>
      <c r="H99" s="82">
        <v>35</v>
      </c>
      <c r="I99" s="80"/>
      <c r="J99" s="120" t="s">
        <v>270</v>
      </c>
      <c r="K99" s="139">
        <v>1</v>
      </c>
      <c r="L99" s="137">
        <v>1.9400000000000001E-2</v>
      </c>
      <c r="P99" s="1">
        <f t="shared" si="4"/>
        <v>0</v>
      </c>
      <c r="Q99" s="1">
        <v>0.8</v>
      </c>
      <c r="R99" s="30">
        <v>9.8279999999998299E-2</v>
      </c>
      <c r="S99" s="4">
        <f t="shared" si="5"/>
        <v>0.8982799999999983</v>
      </c>
      <c r="X99" s="173">
        <v>3</v>
      </c>
      <c r="Y99" s="173">
        <v>3</v>
      </c>
      <c r="Z99" s="185"/>
    </row>
    <row r="100" spans="1:26" s="1" customFormat="1" ht="14.25" x14ac:dyDescent="0.2">
      <c r="A100" s="7">
        <f t="shared" si="3"/>
        <v>97</v>
      </c>
      <c r="B100" s="29"/>
      <c r="C100" s="23"/>
      <c r="D100" s="80" t="s">
        <v>1247</v>
      </c>
      <c r="E100" s="80" t="s">
        <v>1248</v>
      </c>
      <c r="F100" s="81">
        <v>32</v>
      </c>
      <c r="G100" s="81" t="s">
        <v>531</v>
      </c>
      <c r="H100" s="82">
        <v>35</v>
      </c>
      <c r="I100" s="80"/>
      <c r="J100" s="120" t="s">
        <v>270</v>
      </c>
      <c r="K100" s="139">
        <v>1</v>
      </c>
      <c r="L100" s="137">
        <v>1.9400000000000001E-2</v>
      </c>
      <c r="P100" s="1">
        <f t="shared" si="4"/>
        <v>0</v>
      </c>
      <c r="Q100" s="1">
        <v>0.8</v>
      </c>
      <c r="R100" s="30">
        <v>9.8269999999998303E-2</v>
      </c>
      <c r="S100" s="4">
        <f t="shared" si="5"/>
        <v>0.89826999999999835</v>
      </c>
      <c r="X100" s="173">
        <v>2</v>
      </c>
      <c r="Y100" s="173">
        <v>2</v>
      </c>
      <c r="Z100" s="185"/>
    </row>
    <row r="101" spans="1:26" s="1" customFormat="1" ht="14.25" x14ac:dyDescent="0.2">
      <c r="A101" s="7">
        <f t="shared" si="3"/>
        <v>98</v>
      </c>
      <c r="B101" s="29"/>
      <c r="C101" s="23"/>
      <c r="D101" s="80" t="s">
        <v>129</v>
      </c>
      <c r="E101" s="80" t="s">
        <v>681</v>
      </c>
      <c r="F101" s="81">
        <v>100</v>
      </c>
      <c r="G101" s="81" t="s">
        <v>563</v>
      </c>
      <c r="H101" s="82">
        <v>75</v>
      </c>
      <c r="I101" s="80"/>
      <c r="J101" s="120" t="s">
        <v>270</v>
      </c>
      <c r="K101" s="139">
        <v>1</v>
      </c>
      <c r="L101" s="137">
        <v>1.9400000000000001E-2</v>
      </c>
      <c r="P101" s="1">
        <f t="shared" si="4"/>
        <v>0</v>
      </c>
      <c r="Q101" s="1">
        <v>0.8</v>
      </c>
      <c r="R101" s="30">
        <v>9.8259999999998293E-2</v>
      </c>
      <c r="S101" s="4">
        <f t="shared" si="5"/>
        <v>0.89825999999999828</v>
      </c>
      <c r="X101" s="173">
        <v>10</v>
      </c>
      <c r="Y101" s="173">
        <v>10</v>
      </c>
      <c r="Z101" s="185"/>
    </row>
    <row r="102" spans="1:26" s="1" customFormat="1" ht="14.25" x14ac:dyDescent="0.2">
      <c r="A102" s="7">
        <f t="shared" si="3"/>
        <v>99</v>
      </c>
      <c r="B102" s="29"/>
      <c r="C102" s="23"/>
      <c r="D102" s="80" t="s">
        <v>688</v>
      </c>
      <c r="E102" s="80" t="s">
        <v>1068</v>
      </c>
      <c r="F102" s="81">
        <v>100</v>
      </c>
      <c r="G102" s="81" t="s">
        <v>563</v>
      </c>
      <c r="H102" s="82">
        <v>35</v>
      </c>
      <c r="I102" s="80"/>
      <c r="J102" s="120" t="s">
        <v>270</v>
      </c>
      <c r="K102" s="139">
        <v>1</v>
      </c>
      <c r="L102" s="137">
        <v>1.9400000000000001E-2</v>
      </c>
      <c r="P102" s="1">
        <f t="shared" si="4"/>
        <v>0</v>
      </c>
      <c r="Q102" s="1">
        <v>0.8</v>
      </c>
      <c r="R102" s="30">
        <v>9.8249999999998297E-2</v>
      </c>
      <c r="S102" s="4">
        <f t="shared" si="5"/>
        <v>0.89824999999999833</v>
      </c>
      <c r="X102" s="173">
        <v>12</v>
      </c>
      <c r="Y102" s="173">
        <v>12</v>
      </c>
      <c r="Z102" s="185"/>
    </row>
    <row r="103" spans="1:26" s="1" customFormat="1" ht="14.25" x14ac:dyDescent="0.2">
      <c r="A103" s="7">
        <f t="shared" si="3"/>
        <v>100</v>
      </c>
      <c r="B103" s="29"/>
      <c r="C103" s="23"/>
      <c r="D103" s="80" t="s">
        <v>1069</v>
      </c>
      <c r="E103" s="80" t="s">
        <v>655</v>
      </c>
      <c r="F103" s="81">
        <v>32</v>
      </c>
      <c r="G103" s="81" t="s">
        <v>531</v>
      </c>
      <c r="H103" s="82">
        <v>35</v>
      </c>
      <c r="I103" s="80" t="s">
        <v>1070</v>
      </c>
      <c r="J103" s="120" t="s">
        <v>270</v>
      </c>
      <c r="K103" s="139">
        <v>1</v>
      </c>
      <c r="L103" s="137">
        <v>1.9400000000000001E-2</v>
      </c>
      <c r="P103" s="1">
        <f t="shared" si="4"/>
        <v>0</v>
      </c>
      <c r="Q103" s="1">
        <v>0.8</v>
      </c>
      <c r="R103" s="30">
        <v>9.8239999999998204E-2</v>
      </c>
      <c r="S103" s="4">
        <f t="shared" si="5"/>
        <v>0.89823999999999826</v>
      </c>
      <c r="X103" s="173">
        <v>3</v>
      </c>
      <c r="Y103" s="173">
        <v>3</v>
      </c>
      <c r="Z103" s="185"/>
    </row>
    <row r="104" spans="1:26" s="1" customFormat="1" ht="14.25" x14ac:dyDescent="0.2">
      <c r="A104" s="7">
        <f t="shared" si="3"/>
        <v>101</v>
      </c>
      <c r="B104" s="29"/>
      <c r="C104" s="23"/>
      <c r="D104" s="80" t="s">
        <v>693</v>
      </c>
      <c r="E104" s="80" t="s">
        <v>885</v>
      </c>
      <c r="F104" s="81">
        <v>32</v>
      </c>
      <c r="G104" s="81" t="s">
        <v>562</v>
      </c>
      <c r="H104" s="82">
        <v>35</v>
      </c>
      <c r="I104" s="80"/>
      <c r="J104" s="120" t="s">
        <v>270</v>
      </c>
      <c r="K104" s="139">
        <v>1.5</v>
      </c>
      <c r="L104" s="137">
        <v>2.9100000000000001E-2</v>
      </c>
      <c r="P104" s="1">
        <f t="shared" si="4"/>
        <v>0</v>
      </c>
      <c r="Q104" s="1">
        <v>0.8</v>
      </c>
      <c r="R104" s="30">
        <v>9.8229999999998194E-2</v>
      </c>
      <c r="S104" s="4">
        <f t="shared" si="5"/>
        <v>0.8982299999999982</v>
      </c>
      <c r="X104" s="173">
        <v>4</v>
      </c>
      <c r="Y104" s="173">
        <v>4</v>
      </c>
      <c r="Z104" s="185"/>
    </row>
    <row r="105" spans="1:26" s="1" customFormat="1" ht="14.25" x14ac:dyDescent="0.2">
      <c r="A105" s="7">
        <f t="shared" si="3"/>
        <v>102</v>
      </c>
      <c r="B105" s="29"/>
      <c r="C105" s="23"/>
      <c r="D105" s="80" t="s">
        <v>689</v>
      </c>
      <c r="E105" s="80" t="s">
        <v>690</v>
      </c>
      <c r="F105" s="81">
        <v>32</v>
      </c>
      <c r="G105" s="81" t="s">
        <v>531</v>
      </c>
      <c r="H105" s="82">
        <v>35</v>
      </c>
      <c r="I105" s="80"/>
      <c r="J105" s="120" t="s">
        <v>270</v>
      </c>
      <c r="K105" s="139">
        <v>1</v>
      </c>
      <c r="L105" s="137">
        <v>1.9400000000000001E-2</v>
      </c>
      <c r="P105" s="1">
        <f t="shared" si="4"/>
        <v>0</v>
      </c>
      <c r="Q105" s="1">
        <v>0.8</v>
      </c>
      <c r="R105" s="30">
        <v>9.8219999999998198E-2</v>
      </c>
      <c r="S105" s="4">
        <f t="shared" si="5"/>
        <v>0.89821999999999824</v>
      </c>
      <c r="X105" s="173">
        <v>6</v>
      </c>
      <c r="Y105" s="173">
        <v>6</v>
      </c>
      <c r="Z105" s="185"/>
    </row>
    <row r="106" spans="1:26" s="1" customFormat="1" ht="14.25" x14ac:dyDescent="0.2">
      <c r="A106" s="7">
        <f t="shared" si="3"/>
        <v>103</v>
      </c>
      <c r="B106" s="29"/>
      <c r="C106" s="23"/>
      <c r="D106" s="80" t="s">
        <v>691</v>
      </c>
      <c r="E106" s="80" t="s">
        <v>692</v>
      </c>
      <c r="F106" s="81">
        <v>32</v>
      </c>
      <c r="G106" s="81" t="s">
        <v>531</v>
      </c>
      <c r="H106" s="82">
        <v>35</v>
      </c>
      <c r="I106" s="80"/>
      <c r="J106" s="120" t="s">
        <v>270</v>
      </c>
      <c r="K106" s="139">
        <v>1</v>
      </c>
      <c r="L106" s="137">
        <v>1.9400000000000001E-2</v>
      </c>
      <c r="P106" s="1">
        <f t="shared" si="4"/>
        <v>0</v>
      </c>
      <c r="Q106" s="1">
        <v>0.8</v>
      </c>
      <c r="R106" s="30">
        <v>9.8209999999998202E-2</v>
      </c>
      <c r="S106" s="4">
        <f t="shared" si="5"/>
        <v>0.89820999999999829</v>
      </c>
      <c r="X106" s="173">
        <v>4</v>
      </c>
      <c r="Y106" s="173">
        <v>4</v>
      </c>
      <c r="Z106" s="185"/>
    </row>
    <row r="107" spans="1:26" s="1" customFormat="1" ht="14.25" x14ac:dyDescent="0.2">
      <c r="A107" s="7">
        <f t="shared" si="3"/>
        <v>104</v>
      </c>
      <c r="B107" s="29"/>
      <c r="C107" s="23"/>
      <c r="D107" s="80" t="s">
        <v>1155</v>
      </c>
      <c r="E107" s="80" t="s">
        <v>1156</v>
      </c>
      <c r="F107" s="81">
        <v>32</v>
      </c>
      <c r="G107" s="81" t="s">
        <v>562</v>
      </c>
      <c r="H107" s="82">
        <v>35</v>
      </c>
      <c r="I107" s="80"/>
      <c r="J107" s="120" t="s">
        <v>270</v>
      </c>
      <c r="K107" s="139">
        <v>1.5</v>
      </c>
      <c r="L107" s="137">
        <v>2.9100000000000001E-2</v>
      </c>
      <c r="P107" s="1">
        <f t="shared" si="4"/>
        <v>0</v>
      </c>
      <c r="Q107" s="1">
        <v>0.8</v>
      </c>
      <c r="R107" s="30">
        <v>9.8199999999998205E-2</v>
      </c>
      <c r="S107" s="4">
        <f t="shared" si="5"/>
        <v>0.89819999999999822</v>
      </c>
      <c r="X107" s="173">
        <v>5</v>
      </c>
      <c r="Y107" s="173">
        <v>5</v>
      </c>
      <c r="Z107" s="185"/>
    </row>
    <row r="108" spans="1:26" s="1" customFormat="1" ht="14.25" x14ac:dyDescent="0.2">
      <c r="A108" s="7">
        <f t="shared" si="3"/>
        <v>105</v>
      </c>
      <c r="B108" s="29"/>
      <c r="C108" s="23"/>
      <c r="D108" s="80" t="s">
        <v>694</v>
      </c>
      <c r="E108" s="80" t="s">
        <v>695</v>
      </c>
      <c r="F108" s="81">
        <v>50</v>
      </c>
      <c r="G108" s="81" t="s">
        <v>531</v>
      </c>
      <c r="H108" s="82">
        <v>35</v>
      </c>
      <c r="I108" s="80"/>
      <c r="J108" s="120" t="s">
        <v>270</v>
      </c>
      <c r="K108" s="139">
        <v>1</v>
      </c>
      <c r="L108" s="137">
        <v>1.9400000000000001E-2</v>
      </c>
      <c r="P108" s="1">
        <f t="shared" si="4"/>
        <v>0</v>
      </c>
      <c r="Q108" s="1">
        <v>0.8</v>
      </c>
      <c r="R108" s="30">
        <v>9.8189999999998195E-2</v>
      </c>
      <c r="S108" s="4">
        <f t="shared" si="5"/>
        <v>0.89818999999999827</v>
      </c>
      <c r="X108" s="173">
        <v>8</v>
      </c>
      <c r="Y108" s="173">
        <v>8</v>
      </c>
      <c r="Z108" s="185"/>
    </row>
    <row r="109" spans="1:26" s="1" customFormat="1" ht="14.25" x14ac:dyDescent="0.2">
      <c r="A109" s="7">
        <f t="shared" si="3"/>
        <v>106</v>
      </c>
      <c r="B109" s="29"/>
      <c r="C109" s="23"/>
      <c r="D109" s="80" t="s">
        <v>696</v>
      </c>
      <c r="E109" s="80" t="s">
        <v>697</v>
      </c>
      <c r="F109" s="81">
        <v>50</v>
      </c>
      <c r="G109" s="81" t="s">
        <v>531</v>
      </c>
      <c r="H109" s="82">
        <v>35</v>
      </c>
      <c r="I109" s="80"/>
      <c r="J109" s="120" t="s">
        <v>270</v>
      </c>
      <c r="K109" s="139">
        <v>1</v>
      </c>
      <c r="L109" s="137">
        <v>1.9400000000000001E-2</v>
      </c>
      <c r="P109" s="1">
        <f t="shared" si="4"/>
        <v>0</v>
      </c>
      <c r="Q109" s="1">
        <v>0.8</v>
      </c>
      <c r="R109" s="30">
        <v>9.8179999999998199E-2</v>
      </c>
      <c r="S109" s="4">
        <f t="shared" si="5"/>
        <v>0.8981799999999982</v>
      </c>
      <c r="X109" s="173">
        <v>5</v>
      </c>
      <c r="Y109" s="173">
        <v>5</v>
      </c>
      <c r="Z109" s="185"/>
    </row>
    <row r="110" spans="1:26" s="1" customFormat="1" ht="14.25" x14ac:dyDescent="0.2">
      <c r="A110" s="7">
        <f t="shared" si="3"/>
        <v>107</v>
      </c>
      <c r="B110" s="29"/>
      <c r="C110" s="23"/>
      <c r="D110" s="80" t="s">
        <v>698</v>
      </c>
      <c r="E110" s="80" t="s">
        <v>699</v>
      </c>
      <c r="F110" s="81">
        <v>32</v>
      </c>
      <c r="G110" s="81" t="s">
        <v>531</v>
      </c>
      <c r="H110" s="82">
        <v>35</v>
      </c>
      <c r="I110" s="80"/>
      <c r="J110" s="120" t="s">
        <v>270</v>
      </c>
      <c r="K110" s="139">
        <v>1</v>
      </c>
      <c r="L110" s="137">
        <v>1.9400000000000001E-2</v>
      </c>
      <c r="P110" s="1">
        <f t="shared" si="4"/>
        <v>0</v>
      </c>
      <c r="Q110" s="1">
        <v>0.8</v>
      </c>
      <c r="R110" s="30">
        <v>9.8169999999998203E-2</v>
      </c>
      <c r="S110" s="4">
        <f t="shared" si="5"/>
        <v>0.89816999999999825</v>
      </c>
      <c r="X110" s="173">
        <v>3</v>
      </c>
      <c r="Y110" s="173">
        <v>3</v>
      </c>
      <c r="Z110" s="185"/>
    </row>
    <row r="111" spans="1:26" s="1" customFormat="1" ht="14.25" x14ac:dyDescent="0.2">
      <c r="A111" s="7">
        <f t="shared" si="3"/>
        <v>108</v>
      </c>
      <c r="B111" s="29"/>
      <c r="C111" s="23"/>
      <c r="D111" s="80" t="s">
        <v>700</v>
      </c>
      <c r="E111" s="80" t="s">
        <v>1071</v>
      </c>
      <c r="F111" s="81">
        <v>64</v>
      </c>
      <c r="G111" s="81" t="s">
        <v>563</v>
      </c>
      <c r="H111" s="82">
        <v>35</v>
      </c>
      <c r="I111" s="80"/>
      <c r="J111" s="120" t="s">
        <v>270</v>
      </c>
      <c r="K111" s="139">
        <v>1</v>
      </c>
      <c r="L111" s="137">
        <v>1.9400000000000001E-2</v>
      </c>
      <c r="P111" s="1">
        <f t="shared" si="4"/>
        <v>0</v>
      </c>
      <c r="Q111" s="1">
        <v>0.8</v>
      </c>
      <c r="R111" s="30">
        <v>9.8159999999998193E-2</v>
      </c>
      <c r="S111" s="4">
        <f t="shared" si="5"/>
        <v>0.89815999999999829</v>
      </c>
      <c r="X111" s="173">
        <v>7</v>
      </c>
      <c r="Y111" s="173">
        <v>7</v>
      </c>
      <c r="Z111" s="185"/>
    </row>
    <row r="112" spans="1:26" s="1" customFormat="1" ht="14.25" x14ac:dyDescent="0.2">
      <c r="A112" s="7">
        <f t="shared" si="3"/>
        <v>109</v>
      </c>
      <c r="B112" s="29"/>
      <c r="C112" s="23"/>
      <c r="D112" s="80" t="s">
        <v>481</v>
      </c>
      <c r="E112" s="80" t="s">
        <v>482</v>
      </c>
      <c r="F112" s="81">
        <v>64</v>
      </c>
      <c r="G112" s="81" t="s">
        <v>531</v>
      </c>
      <c r="H112" s="82">
        <v>35</v>
      </c>
      <c r="I112" s="80"/>
      <c r="J112" s="120" t="s">
        <v>270</v>
      </c>
      <c r="K112" s="139">
        <v>1</v>
      </c>
      <c r="L112" s="137">
        <v>1.9400000000000001E-2</v>
      </c>
      <c r="P112" s="1">
        <f t="shared" si="4"/>
        <v>0</v>
      </c>
      <c r="Q112" s="1">
        <v>0.8</v>
      </c>
      <c r="R112" s="30">
        <v>9.8149999999998197E-2</v>
      </c>
      <c r="S112" s="4">
        <f t="shared" si="5"/>
        <v>0.89814999999999823</v>
      </c>
      <c r="X112" s="173">
        <v>7</v>
      </c>
      <c r="Y112" s="173">
        <v>7</v>
      </c>
      <c r="Z112" s="185"/>
    </row>
    <row r="113" spans="1:26" s="1" customFormat="1" ht="14.25" x14ac:dyDescent="0.2">
      <c r="A113" s="7">
        <f t="shared" si="3"/>
        <v>110</v>
      </c>
      <c r="B113" s="29"/>
      <c r="C113" s="23"/>
      <c r="D113" s="80" t="s">
        <v>701</v>
      </c>
      <c r="E113" s="80" t="s">
        <v>1072</v>
      </c>
      <c r="F113" s="81">
        <v>4</v>
      </c>
      <c r="G113" s="81" t="s">
        <v>563</v>
      </c>
      <c r="H113" s="82">
        <v>12</v>
      </c>
      <c r="I113" s="80"/>
      <c r="J113" s="120" t="s">
        <v>271</v>
      </c>
      <c r="K113" s="139">
        <v>1</v>
      </c>
      <c r="L113" s="137">
        <v>1.9400000000000001E-2</v>
      </c>
      <c r="P113" s="1">
        <f t="shared" si="4"/>
        <v>0</v>
      </c>
      <c r="Q113" s="1">
        <v>0.8</v>
      </c>
      <c r="R113" s="30">
        <v>9.8139999999998104E-2</v>
      </c>
      <c r="S113" s="4">
        <f t="shared" si="5"/>
        <v>0.89813999999999816</v>
      </c>
      <c r="X113" s="173">
        <v>2</v>
      </c>
      <c r="Y113" s="173">
        <v>2</v>
      </c>
      <c r="Z113" s="185"/>
    </row>
    <row r="114" spans="1:26" s="1" customFormat="1" ht="15" customHeight="1" x14ac:dyDescent="0.2">
      <c r="A114" s="7">
        <f t="shared" si="3"/>
        <v>111</v>
      </c>
      <c r="B114" s="29"/>
      <c r="C114" s="23"/>
      <c r="D114" s="80" t="s">
        <v>1164</v>
      </c>
      <c r="E114" s="80" t="s">
        <v>1165</v>
      </c>
      <c r="F114" s="81">
        <v>32</v>
      </c>
      <c r="G114" s="81" t="s">
        <v>531</v>
      </c>
      <c r="H114" s="82">
        <v>35</v>
      </c>
      <c r="I114" s="80"/>
      <c r="J114" s="120" t="s">
        <v>270</v>
      </c>
      <c r="K114" s="139">
        <v>1</v>
      </c>
      <c r="L114" s="137">
        <v>1.9400000000000001E-2</v>
      </c>
      <c r="P114" s="1">
        <f t="shared" si="4"/>
        <v>0</v>
      </c>
      <c r="Q114" s="1">
        <v>0.8</v>
      </c>
      <c r="R114" s="30">
        <v>9.8129999999998094E-2</v>
      </c>
      <c r="S114" s="4">
        <f t="shared" si="5"/>
        <v>0.8981299999999981</v>
      </c>
      <c r="X114" s="173">
        <v>5</v>
      </c>
      <c r="Y114" s="173">
        <v>5</v>
      </c>
      <c r="Z114" s="185"/>
    </row>
    <row r="115" spans="1:26" s="1" customFormat="1" ht="15" x14ac:dyDescent="0.2">
      <c r="A115" s="7">
        <f t="shared" si="3"/>
        <v>112</v>
      </c>
      <c r="B115" s="29"/>
      <c r="C115" s="23"/>
      <c r="D115" s="80" t="s">
        <v>1157</v>
      </c>
      <c r="E115" s="80" t="s">
        <v>1006</v>
      </c>
      <c r="F115" s="81">
        <v>32</v>
      </c>
      <c r="G115" s="81" t="s">
        <v>531</v>
      </c>
      <c r="H115" s="82">
        <v>35</v>
      </c>
      <c r="I115" s="91" t="s">
        <v>1007</v>
      </c>
      <c r="J115" s="120" t="s">
        <v>270</v>
      </c>
      <c r="K115" s="139">
        <v>1</v>
      </c>
      <c r="L115" s="137">
        <v>1.9400000000000001E-2</v>
      </c>
      <c r="P115" s="1">
        <f t="shared" si="4"/>
        <v>0</v>
      </c>
      <c r="Q115" s="1">
        <v>0.8</v>
      </c>
      <c r="R115" s="30">
        <v>9.8119999999998098E-2</v>
      </c>
      <c r="S115" s="4">
        <f t="shared" si="5"/>
        <v>0.89811999999999814</v>
      </c>
      <c r="X115" s="173">
        <v>6</v>
      </c>
      <c r="Y115" s="173">
        <v>6</v>
      </c>
      <c r="Z115" s="185"/>
    </row>
    <row r="116" spans="1:26" s="1" customFormat="1" ht="14.25" x14ac:dyDescent="0.2">
      <c r="A116" s="7">
        <f t="shared" si="3"/>
        <v>113</v>
      </c>
      <c r="B116" s="29"/>
      <c r="C116" s="23"/>
      <c r="D116" s="80" t="s">
        <v>704</v>
      </c>
      <c r="E116" s="80" t="s">
        <v>705</v>
      </c>
      <c r="F116" s="81">
        <v>32</v>
      </c>
      <c r="G116" s="81" t="s">
        <v>531</v>
      </c>
      <c r="H116" s="82">
        <v>35</v>
      </c>
      <c r="I116" s="80"/>
      <c r="J116" s="120" t="s">
        <v>270</v>
      </c>
      <c r="K116" s="139">
        <v>1</v>
      </c>
      <c r="L116" s="137">
        <v>1.9400000000000001E-2</v>
      </c>
      <c r="P116" s="1">
        <f t="shared" si="4"/>
        <v>0</v>
      </c>
      <c r="Q116" s="1">
        <v>0.8</v>
      </c>
      <c r="R116" s="30">
        <v>9.8109999999998102E-2</v>
      </c>
      <c r="S116" s="4">
        <f t="shared" si="5"/>
        <v>0.89810999999999819</v>
      </c>
      <c r="X116" s="173">
        <v>5</v>
      </c>
      <c r="Y116" s="173">
        <v>5</v>
      </c>
      <c r="Z116" s="185"/>
    </row>
    <row r="117" spans="1:26" s="1" customFormat="1" ht="14.25" x14ac:dyDescent="0.2">
      <c r="A117" s="7">
        <f t="shared" si="3"/>
        <v>114</v>
      </c>
      <c r="B117" s="29"/>
      <c r="C117" s="23"/>
      <c r="D117" s="80" t="s">
        <v>706</v>
      </c>
      <c r="E117" s="80" t="s">
        <v>707</v>
      </c>
      <c r="F117" s="81">
        <v>32</v>
      </c>
      <c r="G117" s="81" t="s">
        <v>531</v>
      </c>
      <c r="H117" s="82">
        <v>35</v>
      </c>
      <c r="I117" s="80"/>
      <c r="J117" s="120" t="s">
        <v>270</v>
      </c>
      <c r="K117" s="139">
        <v>1</v>
      </c>
      <c r="L117" s="137">
        <v>1.9400000000000001E-2</v>
      </c>
      <c r="P117" s="1">
        <f t="shared" si="4"/>
        <v>0</v>
      </c>
      <c r="Q117" s="1">
        <v>0.8</v>
      </c>
      <c r="R117" s="30">
        <v>9.8099999999998105E-2</v>
      </c>
      <c r="S117" s="4">
        <f t="shared" si="5"/>
        <v>0.89809999999999812</v>
      </c>
      <c r="X117" s="173">
        <v>4</v>
      </c>
      <c r="Y117" s="173">
        <v>4</v>
      </c>
      <c r="Z117" s="185"/>
    </row>
    <row r="118" spans="1:26" s="1" customFormat="1" ht="14.25" x14ac:dyDescent="0.2">
      <c r="A118" s="7">
        <f t="shared" si="3"/>
        <v>115</v>
      </c>
      <c r="B118" s="29"/>
      <c r="C118" s="23"/>
      <c r="D118" s="80" t="s">
        <v>1158</v>
      </c>
      <c r="E118" s="80" t="s">
        <v>1159</v>
      </c>
      <c r="F118" s="81">
        <v>18</v>
      </c>
      <c r="G118" s="81" t="s">
        <v>531</v>
      </c>
      <c r="H118" s="82">
        <v>35</v>
      </c>
      <c r="I118" s="80"/>
      <c r="J118" s="120" t="s">
        <v>270</v>
      </c>
      <c r="K118" s="139">
        <v>1</v>
      </c>
      <c r="L118" s="137">
        <v>1.9400000000000001E-2</v>
      </c>
      <c r="P118" s="1">
        <f t="shared" si="4"/>
        <v>0</v>
      </c>
      <c r="Q118" s="1">
        <v>0.8</v>
      </c>
      <c r="R118" s="30">
        <v>9.8089999999998095E-2</v>
      </c>
      <c r="S118" s="4">
        <f t="shared" si="5"/>
        <v>0.89808999999999817</v>
      </c>
      <c r="X118" s="173">
        <v>3</v>
      </c>
      <c r="Y118" s="173">
        <v>3</v>
      </c>
      <c r="Z118" s="185"/>
    </row>
    <row r="119" spans="1:26" s="1" customFormat="1" ht="14.25" x14ac:dyDescent="0.2">
      <c r="A119" s="7">
        <f t="shared" si="3"/>
        <v>116</v>
      </c>
      <c r="B119" s="29"/>
      <c r="C119" s="23"/>
      <c r="D119" s="80" t="s">
        <v>708</v>
      </c>
      <c r="E119" s="80" t="s">
        <v>709</v>
      </c>
      <c r="F119" s="81">
        <v>32</v>
      </c>
      <c r="G119" s="81" t="s">
        <v>531</v>
      </c>
      <c r="H119" s="82">
        <v>35</v>
      </c>
      <c r="I119" s="80"/>
      <c r="J119" s="120" t="s">
        <v>270</v>
      </c>
      <c r="K119" s="139">
        <v>1</v>
      </c>
      <c r="L119" s="137">
        <v>1.9400000000000001E-2</v>
      </c>
      <c r="P119" s="1">
        <f t="shared" si="4"/>
        <v>0</v>
      </c>
      <c r="Q119" s="1">
        <v>0.8</v>
      </c>
      <c r="R119" s="30">
        <v>9.8079999999998099E-2</v>
      </c>
      <c r="S119" s="4">
        <f t="shared" si="5"/>
        <v>0.8980799999999981</v>
      </c>
      <c r="X119" s="173">
        <v>4</v>
      </c>
      <c r="Y119" s="173">
        <v>4</v>
      </c>
      <c r="Z119" s="185"/>
    </row>
    <row r="120" spans="1:26" s="1" customFormat="1" ht="14.25" x14ac:dyDescent="0.2">
      <c r="A120" s="7">
        <f t="shared" si="3"/>
        <v>117</v>
      </c>
      <c r="B120" s="29"/>
      <c r="C120" s="23"/>
      <c r="D120" s="80" t="s">
        <v>1160</v>
      </c>
      <c r="E120" s="80" t="s">
        <v>1161</v>
      </c>
      <c r="F120" s="81">
        <v>50</v>
      </c>
      <c r="G120" s="81" t="s">
        <v>531</v>
      </c>
      <c r="H120" s="82">
        <v>35</v>
      </c>
      <c r="I120" s="80"/>
      <c r="J120" s="120" t="s">
        <v>270</v>
      </c>
      <c r="K120" s="139">
        <v>1</v>
      </c>
      <c r="L120" s="137">
        <v>1.9400000000000001E-2</v>
      </c>
      <c r="P120" s="1">
        <f t="shared" si="4"/>
        <v>0</v>
      </c>
      <c r="Q120" s="1">
        <v>0.8</v>
      </c>
      <c r="R120" s="30">
        <v>9.8069999999998103E-2</v>
      </c>
      <c r="S120" s="4">
        <f t="shared" si="5"/>
        <v>0.89806999999999815</v>
      </c>
      <c r="X120" s="173">
        <v>6</v>
      </c>
      <c r="Y120" s="173">
        <v>6</v>
      </c>
      <c r="Z120" s="185"/>
    </row>
    <row r="121" spans="1:26" s="1" customFormat="1" ht="14.25" x14ac:dyDescent="0.2">
      <c r="A121" s="7">
        <f t="shared" si="3"/>
        <v>118</v>
      </c>
      <c r="B121" s="29"/>
      <c r="C121" s="23"/>
      <c r="D121" s="80" t="s">
        <v>1162</v>
      </c>
      <c r="E121" s="80" t="s">
        <v>1163</v>
      </c>
      <c r="F121" s="81">
        <v>64</v>
      </c>
      <c r="G121" s="81" t="s">
        <v>531</v>
      </c>
      <c r="H121" s="82">
        <v>35</v>
      </c>
      <c r="I121" s="80"/>
      <c r="J121" s="120" t="s">
        <v>270</v>
      </c>
      <c r="K121" s="139">
        <v>1</v>
      </c>
      <c r="L121" s="137">
        <v>1.9400000000000001E-2</v>
      </c>
      <c r="P121" s="1">
        <f t="shared" si="4"/>
        <v>0</v>
      </c>
      <c r="Q121" s="1">
        <v>0.8</v>
      </c>
      <c r="R121" s="30">
        <v>9.8059999999998093E-2</v>
      </c>
      <c r="S121" s="4">
        <f t="shared" si="5"/>
        <v>0.89805999999999808</v>
      </c>
      <c r="X121" s="173">
        <v>8</v>
      </c>
      <c r="Y121" s="173">
        <v>8</v>
      </c>
      <c r="Z121" s="185"/>
    </row>
    <row r="122" spans="1:26" s="1" customFormat="1" ht="14.25" x14ac:dyDescent="0.2">
      <c r="A122" s="7">
        <f t="shared" si="3"/>
        <v>119</v>
      </c>
      <c r="B122" s="29"/>
      <c r="C122" s="23"/>
      <c r="D122" s="80" t="s">
        <v>1074</v>
      </c>
      <c r="E122" s="80" t="s">
        <v>1073</v>
      </c>
      <c r="F122" s="81">
        <v>50</v>
      </c>
      <c r="G122" s="81" t="s">
        <v>531</v>
      </c>
      <c r="H122" s="82">
        <v>35</v>
      </c>
      <c r="I122" s="80"/>
      <c r="J122" s="120" t="s">
        <v>270</v>
      </c>
      <c r="K122" s="139">
        <v>1</v>
      </c>
      <c r="L122" s="137">
        <v>1.9400000000000001E-2</v>
      </c>
      <c r="P122" s="1">
        <f t="shared" si="4"/>
        <v>0</v>
      </c>
      <c r="Q122" s="1">
        <v>0.8</v>
      </c>
      <c r="R122" s="30">
        <v>9.8049999999998097E-2</v>
      </c>
      <c r="S122" s="4">
        <f t="shared" si="5"/>
        <v>0.89804999999999813</v>
      </c>
      <c r="X122" s="173">
        <v>6</v>
      </c>
      <c r="Y122" s="173">
        <v>6</v>
      </c>
      <c r="Z122" s="185"/>
    </row>
    <row r="123" spans="1:26" s="1" customFormat="1" ht="14.25" x14ac:dyDescent="0.2">
      <c r="A123" s="7">
        <f t="shared" si="3"/>
        <v>120</v>
      </c>
      <c r="B123" s="29"/>
      <c r="C123" s="23"/>
      <c r="D123" s="80" t="s">
        <v>898</v>
      </c>
      <c r="E123" s="80" t="s">
        <v>899</v>
      </c>
      <c r="F123" s="81">
        <v>32</v>
      </c>
      <c r="G123" s="81" t="s">
        <v>531</v>
      </c>
      <c r="H123" s="82">
        <v>35</v>
      </c>
      <c r="I123" s="80"/>
      <c r="J123" s="120" t="s">
        <v>270</v>
      </c>
      <c r="K123" s="139">
        <v>1</v>
      </c>
      <c r="L123" s="137">
        <v>1.9400000000000001E-2</v>
      </c>
      <c r="P123" s="1">
        <f t="shared" si="4"/>
        <v>0</v>
      </c>
      <c r="Q123" s="1">
        <v>0.8</v>
      </c>
      <c r="R123" s="30">
        <v>9.8039999999998004E-2</v>
      </c>
      <c r="S123" s="4">
        <f t="shared" si="5"/>
        <v>0.89803999999999806</v>
      </c>
      <c r="X123" s="173">
        <v>4</v>
      </c>
      <c r="Y123" s="173">
        <v>4</v>
      </c>
      <c r="Z123" s="185"/>
    </row>
    <row r="124" spans="1:26" s="1" customFormat="1" ht="14.25" x14ac:dyDescent="0.2">
      <c r="A124" s="7">
        <f t="shared" si="3"/>
        <v>121</v>
      </c>
      <c r="B124" s="29"/>
      <c r="C124" s="23"/>
      <c r="D124" s="80" t="s">
        <v>1304</v>
      </c>
      <c r="E124" s="80" t="s">
        <v>1310</v>
      </c>
      <c r="F124" s="81">
        <v>32</v>
      </c>
      <c r="G124" s="81" t="s">
        <v>562</v>
      </c>
      <c r="H124" s="82">
        <v>35</v>
      </c>
      <c r="I124" s="80"/>
      <c r="J124" s="120" t="s">
        <v>270</v>
      </c>
      <c r="K124" s="139">
        <v>1</v>
      </c>
      <c r="L124" s="137">
        <v>1.9400000000000001E-2</v>
      </c>
      <c r="P124" s="1">
        <f t="shared" si="4"/>
        <v>0</v>
      </c>
      <c r="Q124" s="1">
        <v>0.8</v>
      </c>
      <c r="R124" s="30">
        <v>9.8029999999997994E-2</v>
      </c>
      <c r="S124" s="4">
        <f t="shared" si="5"/>
        <v>0.898029999999998</v>
      </c>
      <c r="X124" s="173" t="s">
        <v>550</v>
      </c>
      <c r="Y124" s="173" t="s">
        <v>550</v>
      </c>
      <c r="Z124" s="185"/>
    </row>
    <row r="125" spans="1:26" s="1" customFormat="1" ht="14.25" x14ac:dyDescent="0.2">
      <c r="A125" s="7">
        <f t="shared" si="3"/>
        <v>122</v>
      </c>
      <c r="B125" s="29"/>
      <c r="C125" s="23"/>
      <c r="D125" s="80" t="s">
        <v>818</v>
      </c>
      <c r="E125" s="80" t="s">
        <v>819</v>
      </c>
      <c r="F125" s="81">
        <v>32</v>
      </c>
      <c r="G125" s="81" t="s">
        <v>562</v>
      </c>
      <c r="H125" s="82">
        <v>35</v>
      </c>
      <c r="I125" s="80"/>
      <c r="J125" s="120" t="s">
        <v>270</v>
      </c>
      <c r="K125" s="139">
        <v>1</v>
      </c>
      <c r="L125" s="137">
        <v>1.9400000000000001E-2</v>
      </c>
      <c r="P125" s="1">
        <f t="shared" si="4"/>
        <v>0</v>
      </c>
      <c r="Q125" s="1">
        <v>0.8</v>
      </c>
      <c r="R125" s="30">
        <v>9.8019999999997998E-2</v>
      </c>
      <c r="S125" s="4">
        <f t="shared" si="5"/>
        <v>0.89801999999999804</v>
      </c>
      <c r="X125" s="173" t="s">
        <v>550</v>
      </c>
      <c r="Y125" s="173" t="s">
        <v>550</v>
      </c>
      <c r="Z125" s="185"/>
    </row>
    <row r="126" spans="1:26" s="1" customFormat="1" ht="14.25" x14ac:dyDescent="0.2">
      <c r="A126" s="7">
        <f t="shared" si="3"/>
        <v>123</v>
      </c>
      <c r="B126" s="29"/>
      <c r="C126" s="23"/>
      <c r="D126" s="80" t="s">
        <v>820</v>
      </c>
      <c r="E126" s="80" t="s">
        <v>821</v>
      </c>
      <c r="F126" s="81">
        <v>32</v>
      </c>
      <c r="G126" s="81" t="s">
        <v>562</v>
      </c>
      <c r="H126" s="82">
        <v>35</v>
      </c>
      <c r="I126" s="80"/>
      <c r="J126" s="120" t="s">
        <v>270</v>
      </c>
      <c r="K126" s="139">
        <v>1</v>
      </c>
      <c r="L126" s="137">
        <v>1.9400000000000001E-2</v>
      </c>
      <c r="P126" s="1">
        <f t="shared" si="4"/>
        <v>0</v>
      </c>
      <c r="Q126" s="1">
        <v>0.8</v>
      </c>
      <c r="R126" s="30">
        <v>9.8009999999998001E-2</v>
      </c>
      <c r="S126" s="4">
        <f t="shared" si="5"/>
        <v>0.89800999999999809</v>
      </c>
      <c r="X126" s="173">
        <v>4</v>
      </c>
      <c r="Y126" s="173">
        <v>4</v>
      </c>
      <c r="Z126" s="185"/>
    </row>
    <row r="127" spans="1:26" s="1" customFormat="1" ht="14.25" x14ac:dyDescent="0.2">
      <c r="A127" s="7">
        <f t="shared" si="3"/>
        <v>124</v>
      </c>
      <c r="B127" s="29"/>
      <c r="C127" s="23"/>
      <c r="D127" s="80" t="s">
        <v>1092</v>
      </c>
      <c r="E127" s="80" t="s">
        <v>822</v>
      </c>
      <c r="F127" s="81">
        <v>64</v>
      </c>
      <c r="G127" s="81" t="s">
        <v>562</v>
      </c>
      <c r="H127" s="82">
        <v>35</v>
      </c>
      <c r="I127" s="80"/>
      <c r="J127" s="120" t="s">
        <v>270</v>
      </c>
      <c r="K127" s="139">
        <v>1</v>
      </c>
      <c r="L127" s="137">
        <v>1.9400000000000001E-2</v>
      </c>
      <c r="P127" s="1">
        <f t="shared" si="4"/>
        <v>0</v>
      </c>
      <c r="Q127" s="1">
        <v>0.8</v>
      </c>
      <c r="R127" s="30">
        <v>9.7999999999998005E-2</v>
      </c>
      <c r="S127" s="4">
        <f t="shared" si="5"/>
        <v>0.89799999999999802</v>
      </c>
      <c r="X127" s="173">
        <v>9</v>
      </c>
      <c r="Y127" s="173">
        <v>9</v>
      </c>
      <c r="Z127" s="185"/>
    </row>
    <row r="128" spans="1:26" s="1" customFormat="1" ht="14.25" x14ac:dyDescent="0.2">
      <c r="A128" s="7">
        <f t="shared" si="3"/>
        <v>125</v>
      </c>
      <c r="B128" s="29"/>
      <c r="C128" s="23"/>
      <c r="D128" s="80" t="s">
        <v>825</v>
      </c>
      <c r="E128" s="80" t="s">
        <v>826</v>
      </c>
      <c r="F128" s="81">
        <v>50</v>
      </c>
      <c r="G128" s="81" t="s">
        <v>562</v>
      </c>
      <c r="H128" s="82">
        <v>35</v>
      </c>
      <c r="I128" s="80"/>
      <c r="J128" s="120" t="s">
        <v>270</v>
      </c>
      <c r="K128" s="139">
        <v>1</v>
      </c>
      <c r="L128" s="137">
        <v>1.9400000000000001E-2</v>
      </c>
      <c r="P128" s="1">
        <f t="shared" si="4"/>
        <v>0</v>
      </c>
      <c r="Q128" s="1">
        <v>0.8</v>
      </c>
      <c r="R128" s="30">
        <v>9.7989999999997995E-2</v>
      </c>
      <c r="S128" s="4">
        <f t="shared" si="5"/>
        <v>0.89798999999999807</v>
      </c>
      <c r="X128" s="173">
        <v>8</v>
      </c>
      <c r="Y128" s="173">
        <v>8</v>
      </c>
      <c r="Z128" s="185"/>
    </row>
    <row r="129" spans="1:26" s="1" customFormat="1" ht="14.25" x14ac:dyDescent="0.2">
      <c r="A129" s="7">
        <f t="shared" si="3"/>
        <v>126</v>
      </c>
      <c r="B129" s="29"/>
      <c r="C129" s="23"/>
      <c r="D129" s="80" t="s">
        <v>827</v>
      </c>
      <c r="E129" s="80" t="s">
        <v>828</v>
      </c>
      <c r="F129" s="81">
        <v>64</v>
      </c>
      <c r="G129" s="81" t="s">
        <v>562</v>
      </c>
      <c r="H129" s="82">
        <v>35</v>
      </c>
      <c r="I129" s="80"/>
      <c r="J129" s="120" t="s">
        <v>270</v>
      </c>
      <c r="K129" s="139">
        <v>1</v>
      </c>
      <c r="L129" s="137">
        <v>1.9400000000000001E-2</v>
      </c>
      <c r="P129" s="1">
        <f t="shared" si="4"/>
        <v>0</v>
      </c>
      <c r="Q129" s="1">
        <v>0.8</v>
      </c>
      <c r="R129" s="30">
        <v>9.7979999999997999E-2</v>
      </c>
      <c r="S129" s="4">
        <f t="shared" si="5"/>
        <v>0.897979999999998</v>
      </c>
      <c r="X129" s="173">
        <v>9</v>
      </c>
      <c r="Y129" s="173">
        <v>9</v>
      </c>
      <c r="Z129" s="185"/>
    </row>
    <row r="130" spans="1:26" s="1" customFormat="1" ht="14.25" x14ac:dyDescent="0.2">
      <c r="A130" s="7">
        <f t="shared" si="3"/>
        <v>127</v>
      </c>
      <c r="B130" s="29"/>
      <c r="C130" s="23"/>
      <c r="D130" s="80" t="s">
        <v>829</v>
      </c>
      <c r="E130" s="80" t="s">
        <v>830</v>
      </c>
      <c r="F130" s="81">
        <v>32</v>
      </c>
      <c r="G130" s="81" t="s">
        <v>562</v>
      </c>
      <c r="H130" s="82">
        <v>35</v>
      </c>
      <c r="I130" s="80"/>
      <c r="J130" s="120" t="s">
        <v>270</v>
      </c>
      <c r="K130" s="139">
        <v>1</v>
      </c>
      <c r="L130" s="137">
        <v>1.9400000000000001E-2</v>
      </c>
      <c r="P130" s="1">
        <f t="shared" si="4"/>
        <v>0</v>
      </c>
      <c r="Q130" s="1">
        <v>0.8</v>
      </c>
      <c r="R130" s="30">
        <v>9.7969999999998003E-2</v>
      </c>
      <c r="S130" s="4">
        <f t="shared" si="5"/>
        <v>0.89796999999999805</v>
      </c>
      <c r="X130" s="173">
        <v>5</v>
      </c>
      <c r="Y130" s="173">
        <v>5</v>
      </c>
      <c r="Z130" s="185"/>
    </row>
    <row r="131" spans="1:26" s="1" customFormat="1" ht="14.25" x14ac:dyDescent="0.2">
      <c r="A131" s="7">
        <f t="shared" si="3"/>
        <v>128</v>
      </c>
      <c r="B131" s="29"/>
      <c r="C131" s="23"/>
      <c r="D131" s="80" t="s">
        <v>831</v>
      </c>
      <c r="E131" s="80" t="s">
        <v>832</v>
      </c>
      <c r="F131" s="81">
        <v>32</v>
      </c>
      <c r="G131" s="81" t="s">
        <v>562</v>
      </c>
      <c r="H131" s="82">
        <v>35</v>
      </c>
      <c r="I131" s="80"/>
      <c r="J131" s="120" t="s">
        <v>270</v>
      </c>
      <c r="K131" s="139">
        <v>1</v>
      </c>
      <c r="L131" s="137">
        <v>1.9400000000000001E-2</v>
      </c>
      <c r="P131" s="1">
        <f t="shared" si="4"/>
        <v>0</v>
      </c>
      <c r="Q131" s="1">
        <v>0.8</v>
      </c>
      <c r="R131" s="30">
        <v>9.7959999999997993E-2</v>
      </c>
      <c r="S131" s="4">
        <f t="shared" si="5"/>
        <v>0.89795999999999809</v>
      </c>
      <c r="X131" s="173">
        <v>5</v>
      </c>
      <c r="Y131" s="173">
        <v>5</v>
      </c>
      <c r="Z131" s="185"/>
    </row>
    <row r="132" spans="1:26" s="1" customFormat="1" ht="15" x14ac:dyDescent="0.2">
      <c r="A132" s="7">
        <f t="shared" ref="A132:A195" si="6">RANK(S132,S$4:S$212,0)</f>
        <v>129</v>
      </c>
      <c r="B132" s="29"/>
      <c r="C132" s="23"/>
      <c r="D132" s="80" t="s">
        <v>840</v>
      </c>
      <c r="E132" s="80" t="s">
        <v>1387</v>
      </c>
      <c r="F132" s="81">
        <v>32</v>
      </c>
      <c r="G132" s="81" t="s">
        <v>563</v>
      </c>
      <c r="H132" s="82">
        <v>45</v>
      </c>
      <c r="I132" s="91" t="s">
        <v>1375</v>
      </c>
      <c r="J132" s="120" t="s">
        <v>270</v>
      </c>
      <c r="K132" s="139">
        <v>1</v>
      </c>
      <c r="L132" s="137"/>
      <c r="P132" s="1">
        <f t="shared" ref="P132:P195" si="7">IF(C132=0,0,1)</f>
        <v>0</v>
      </c>
      <c r="Q132" s="1">
        <v>0.8</v>
      </c>
      <c r="R132" s="30">
        <v>9.7949999999997997E-2</v>
      </c>
      <c r="S132" s="4">
        <f t="shared" ref="S132:S195" si="8">SUM(Q132+R132+P132)</f>
        <v>0.89794999999999803</v>
      </c>
      <c r="X132" s="173"/>
      <c r="Y132" s="173">
        <v>3</v>
      </c>
      <c r="Z132" s="185"/>
    </row>
    <row r="133" spans="1:26" s="1" customFormat="1" ht="14.25" x14ac:dyDescent="0.2">
      <c r="A133" s="7">
        <f t="shared" si="6"/>
        <v>130</v>
      </c>
      <c r="B133" s="29"/>
      <c r="C133" s="23"/>
      <c r="D133" s="80" t="s">
        <v>545</v>
      </c>
      <c r="E133" s="80" t="s">
        <v>544</v>
      </c>
      <c r="F133" s="81">
        <v>100</v>
      </c>
      <c r="G133" s="81" t="s">
        <v>531</v>
      </c>
      <c r="H133" s="82">
        <v>150</v>
      </c>
      <c r="I133" s="80"/>
      <c r="J133" s="120" t="s">
        <v>897</v>
      </c>
      <c r="K133" s="139">
        <v>1</v>
      </c>
      <c r="L133" s="137">
        <v>1.9400000000000001E-2</v>
      </c>
      <c r="P133" s="1">
        <f t="shared" si="7"/>
        <v>0</v>
      </c>
      <c r="Q133" s="1">
        <v>0.8</v>
      </c>
      <c r="R133" s="30">
        <v>9.7939999999997904E-2</v>
      </c>
      <c r="S133" s="4">
        <f t="shared" si="8"/>
        <v>0.89793999999999796</v>
      </c>
      <c r="X133" s="173">
        <v>10</v>
      </c>
      <c r="Y133" s="173">
        <v>10</v>
      </c>
      <c r="Z133" s="185"/>
    </row>
    <row r="134" spans="1:26" s="1" customFormat="1" ht="14.25" x14ac:dyDescent="0.2">
      <c r="A134" s="7">
        <f t="shared" si="6"/>
        <v>131</v>
      </c>
      <c r="B134" s="29"/>
      <c r="C134" s="23"/>
      <c r="D134" s="80" t="s">
        <v>1168</v>
      </c>
      <c r="E134" s="80" t="s">
        <v>1167</v>
      </c>
      <c r="F134" s="81">
        <v>32</v>
      </c>
      <c r="G134" s="81" t="s">
        <v>531</v>
      </c>
      <c r="H134" s="82">
        <v>45</v>
      </c>
      <c r="I134" s="80"/>
      <c r="J134" s="120" t="s">
        <v>270</v>
      </c>
      <c r="K134" s="139">
        <v>1</v>
      </c>
      <c r="L134" s="137">
        <v>1.9400000000000001E-2</v>
      </c>
      <c r="P134" s="1">
        <f t="shared" si="7"/>
        <v>0</v>
      </c>
      <c r="Q134" s="1">
        <v>0.8</v>
      </c>
      <c r="R134" s="30">
        <v>9.7929999999997894E-2</v>
      </c>
      <c r="S134" s="4">
        <f t="shared" si="8"/>
        <v>0.8979299999999979</v>
      </c>
      <c r="X134" s="173">
        <v>6</v>
      </c>
      <c r="Y134" s="173">
        <v>6</v>
      </c>
      <c r="Z134" s="185"/>
    </row>
    <row r="135" spans="1:26" s="1" customFormat="1" ht="14.25" x14ac:dyDescent="0.2">
      <c r="A135" s="7">
        <f t="shared" si="6"/>
        <v>132</v>
      </c>
      <c r="B135" s="29"/>
      <c r="C135" s="23"/>
      <c r="D135" s="80" t="s">
        <v>1166</v>
      </c>
      <c r="E135" s="80" t="s">
        <v>1169</v>
      </c>
      <c r="F135" s="81">
        <v>50</v>
      </c>
      <c r="G135" s="81" t="s">
        <v>531</v>
      </c>
      <c r="H135" s="82">
        <v>50</v>
      </c>
      <c r="I135" s="80"/>
      <c r="J135" s="120" t="s">
        <v>270</v>
      </c>
      <c r="K135" s="139">
        <v>1</v>
      </c>
      <c r="L135" s="137">
        <v>1.9400000000000001E-2</v>
      </c>
      <c r="P135" s="1">
        <f t="shared" si="7"/>
        <v>0</v>
      </c>
      <c r="Q135" s="1">
        <v>0.8</v>
      </c>
      <c r="R135" s="30">
        <v>9.7919999999997898E-2</v>
      </c>
      <c r="S135" s="4">
        <f t="shared" si="8"/>
        <v>0.89791999999999794</v>
      </c>
      <c r="X135" s="173" t="s">
        <v>550</v>
      </c>
      <c r="Y135" s="173" t="s">
        <v>550</v>
      </c>
      <c r="Z135" s="185"/>
    </row>
    <row r="136" spans="1:26" s="1" customFormat="1" ht="14.25" x14ac:dyDescent="0.2">
      <c r="A136" s="7">
        <f t="shared" si="6"/>
        <v>133</v>
      </c>
      <c r="B136" s="29"/>
      <c r="C136" s="23"/>
      <c r="D136" s="80" t="s">
        <v>1171</v>
      </c>
      <c r="E136" s="80" t="s">
        <v>1170</v>
      </c>
      <c r="F136" s="81">
        <v>50</v>
      </c>
      <c r="G136" s="81" t="s">
        <v>531</v>
      </c>
      <c r="H136" s="82">
        <v>50</v>
      </c>
      <c r="I136" s="80"/>
      <c r="J136" s="120" t="s">
        <v>270</v>
      </c>
      <c r="K136" s="139">
        <v>1</v>
      </c>
      <c r="L136" s="137">
        <v>1.9400000000000001E-2</v>
      </c>
      <c r="P136" s="1">
        <f t="shared" si="7"/>
        <v>0</v>
      </c>
      <c r="Q136" s="1">
        <v>0.8</v>
      </c>
      <c r="R136" s="30">
        <v>9.7909999999997901E-2</v>
      </c>
      <c r="S136" s="4">
        <f t="shared" si="8"/>
        <v>0.89790999999999799</v>
      </c>
      <c r="X136" s="173">
        <v>4</v>
      </c>
      <c r="Y136" s="173">
        <v>4</v>
      </c>
      <c r="Z136" s="185"/>
    </row>
    <row r="137" spans="1:26" s="1" customFormat="1" ht="14.25" x14ac:dyDescent="0.2">
      <c r="A137" s="7">
        <f t="shared" si="6"/>
        <v>134</v>
      </c>
      <c r="B137" s="29"/>
      <c r="C137" s="23"/>
      <c r="D137" s="80" t="s">
        <v>1281</v>
      </c>
      <c r="E137" s="80" t="s">
        <v>1348</v>
      </c>
      <c r="F137" s="81">
        <v>32</v>
      </c>
      <c r="G137" s="81" t="s">
        <v>531</v>
      </c>
      <c r="H137" s="82">
        <v>35</v>
      </c>
      <c r="I137" s="80"/>
      <c r="J137" s="120" t="s">
        <v>270</v>
      </c>
      <c r="K137" s="139">
        <v>1</v>
      </c>
      <c r="L137" s="137">
        <v>1.9400000000000001E-2</v>
      </c>
      <c r="P137" s="1">
        <f t="shared" si="7"/>
        <v>0</v>
      </c>
      <c r="Q137" s="1">
        <v>0.8</v>
      </c>
      <c r="R137" s="30">
        <v>9.7899999999997905E-2</v>
      </c>
      <c r="S137" s="4">
        <f t="shared" si="8"/>
        <v>0.89789999999999792</v>
      </c>
      <c r="X137" s="173">
        <v>3</v>
      </c>
      <c r="Y137" s="173">
        <v>3</v>
      </c>
      <c r="Z137" s="185"/>
    </row>
    <row r="138" spans="1:26" s="1" customFormat="1" ht="14.25" x14ac:dyDescent="0.2">
      <c r="A138" s="7">
        <f t="shared" si="6"/>
        <v>135</v>
      </c>
      <c r="B138" s="29"/>
      <c r="C138" s="23"/>
      <c r="D138" s="80" t="s">
        <v>1277</v>
      </c>
      <c r="E138" s="80" t="s">
        <v>1273</v>
      </c>
      <c r="F138" s="81">
        <v>32</v>
      </c>
      <c r="G138" s="81" t="s">
        <v>531</v>
      </c>
      <c r="H138" s="82">
        <v>35</v>
      </c>
      <c r="I138" s="80"/>
      <c r="J138" s="120" t="s">
        <v>270</v>
      </c>
      <c r="K138" s="139">
        <v>1</v>
      </c>
      <c r="L138" s="137">
        <v>1.9400000000000001E-2</v>
      </c>
      <c r="P138" s="1">
        <f t="shared" si="7"/>
        <v>0</v>
      </c>
      <c r="Q138" s="1">
        <v>0.8</v>
      </c>
      <c r="R138" s="30">
        <v>9.7889999999997895E-2</v>
      </c>
      <c r="S138" s="4">
        <f t="shared" si="8"/>
        <v>0.89788999999999797</v>
      </c>
      <c r="X138" s="173">
        <v>3</v>
      </c>
      <c r="Y138" s="173">
        <v>3</v>
      </c>
      <c r="Z138" s="185"/>
    </row>
    <row r="139" spans="1:26" s="1" customFormat="1" ht="14.25" x14ac:dyDescent="0.2">
      <c r="A139" s="7">
        <f t="shared" si="6"/>
        <v>136</v>
      </c>
      <c r="B139" s="29"/>
      <c r="C139" s="23"/>
      <c r="D139" s="80" t="s">
        <v>1280</v>
      </c>
      <c r="E139" s="80" t="s">
        <v>1276</v>
      </c>
      <c r="F139" s="81">
        <v>32</v>
      </c>
      <c r="G139" s="81" t="s">
        <v>531</v>
      </c>
      <c r="H139" s="82">
        <v>35</v>
      </c>
      <c r="I139" s="80"/>
      <c r="J139" s="120" t="s">
        <v>270</v>
      </c>
      <c r="K139" s="139">
        <v>1</v>
      </c>
      <c r="L139" s="137">
        <v>1.9400000000000001E-2</v>
      </c>
      <c r="P139" s="1">
        <f t="shared" si="7"/>
        <v>0</v>
      </c>
      <c r="Q139" s="1">
        <v>0.8</v>
      </c>
      <c r="R139" s="30">
        <v>9.7879999999997899E-2</v>
      </c>
      <c r="S139" s="4">
        <f t="shared" si="8"/>
        <v>0.8978799999999979</v>
      </c>
      <c r="X139" s="173">
        <v>3</v>
      </c>
      <c r="Y139" s="173">
        <v>3</v>
      </c>
      <c r="Z139" s="185"/>
    </row>
    <row r="140" spans="1:26" s="1" customFormat="1" ht="14.25" x14ac:dyDescent="0.2">
      <c r="A140" s="7">
        <f t="shared" si="6"/>
        <v>137</v>
      </c>
      <c r="B140" s="29"/>
      <c r="C140" s="23"/>
      <c r="D140" s="80" t="s">
        <v>1278</v>
      </c>
      <c r="E140" s="80" t="s">
        <v>1274</v>
      </c>
      <c r="F140" s="81">
        <v>32</v>
      </c>
      <c r="G140" s="81" t="s">
        <v>531</v>
      </c>
      <c r="H140" s="82">
        <v>35</v>
      </c>
      <c r="I140" s="80"/>
      <c r="J140" s="120" t="s">
        <v>270</v>
      </c>
      <c r="K140" s="139">
        <v>1</v>
      </c>
      <c r="L140" s="137">
        <v>1.9400000000000001E-2</v>
      </c>
      <c r="P140" s="1">
        <f t="shared" si="7"/>
        <v>0</v>
      </c>
      <c r="Q140" s="1">
        <v>0.8</v>
      </c>
      <c r="R140" s="30">
        <v>9.7869999999997903E-2</v>
      </c>
      <c r="S140" s="4">
        <f t="shared" si="8"/>
        <v>0.89786999999999795</v>
      </c>
      <c r="X140" s="173">
        <v>3</v>
      </c>
      <c r="Y140" s="173">
        <v>3</v>
      </c>
      <c r="Z140" s="185"/>
    </row>
    <row r="141" spans="1:26" s="1" customFormat="1" ht="14.25" x14ac:dyDescent="0.2">
      <c r="A141" s="7">
        <f t="shared" si="6"/>
        <v>138</v>
      </c>
      <c r="B141" s="29"/>
      <c r="C141" s="23"/>
      <c r="D141" s="80" t="s">
        <v>1279</v>
      </c>
      <c r="E141" s="80" t="s">
        <v>1275</v>
      </c>
      <c r="F141" s="81">
        <v>32</v>
      </c>
      <c r="G141" s="81" t="s">
        <v>531</v>
      </c>
      <c r="H141" s="82">
        <v>35</v>
      </c>
      <c r="I141" s="80"/>
      <c r="J141" s="120" t="s">
        <v>270</v>
      </c>
      <c r="K141" s="139">
        <v>1</v>
      </c>
      <c r="L141" s="137">
        <v>1.9400000000000001E-2</v>
      </c>
      <c r="P141" s="1">
        <f t="shared" si="7"/>
        <v>0</v>
      </c>
      <c r="Q141" s="1">
        <v>0.8</v>
      </c>
      <c r="R141" s="30">
        <v>9.7859999999997893E-2</v>
      </c>
      <c r="S141" s="4">
        <f t="shared" si="8"/>
        <v>0.89785999999999788</v>
      </c>
      <c r="X141" s="173">
        <v>3</v>
      </c>
      <c r="Y141" s="173">
        <v>3</v>
      </c>
      <c r="Z141" s="185"/>
    </row>
    <row r="142" spans="1:26" s="1" customFormat="1" ht="14.25" x14ac:dyDescent="0.2">
      <c r="A142" s="7">
        <f t="shared" si="6"/>
        <v>139</v>
      </c>
      <c r="B142" s="29"/>
      <c r="C142" s="23"/>
      <c r="D142" s="80" t="s">
        <v>538</v>
      </c>
      <c r="E142" s="80" t="s">
        <v>539</v>
      </c>
      <c r="F142" s="81">
        <v>100</v>
      </c>
      <c r="G142" s="81" t="s">
        <v>531</v>
      </c>
      <c r="H142" s="82">
        <v>35</v>
      </c>
      <c r="I142" s="80"/>
      <c r="J142" s="120" t="s">
        <v>270</v>
      </c>
      <c r="K142" s="139">
        <v>1</v>
      </c>
      <c r="L142" s="137">
        <v>1.9400000000000001E-2</v>
      </c>
      <c r="P142" s="1">
        <f t="shared" si="7"/>
        <v>0</v>
      </c>
      <c r="Q142" s="1">
        <v>0.8</v>
      </c>
      <c r="R142" s="30">
        <v>9.7849999999997897E-2</v>
      </c>
      <c r="S142" s="4">
        <f t="shared" si="8"/>
        <v>0.89784999999999793</v>
      </c>
      <c r="X142" s="173">
        <v>8</v>
      </c>
      <c r="Y142" s="173">
        <v>8</v>
      </c>
      <c r="Z142" s="185"/>
    </row>
    <row r="143" spans="1:26" s="1" customFormat="1" ht="14.25" x14ac:dyDescent="0.2">
      <c r="A143" s="7">
        <f t="shared" si="6"/>
        <v>140</v>
      </c>
      <c r="B143" s="29"/>
      <c r="C143" s="23"/>
      <c r="D143" s="80" t="s">
        <v>710</v>
      </c>
      <c r="E143" s="80" t="s">
        <v>711</v>
      </c>
      <c r="F143" s="81">
        <v>32</v>
      </c>
      <c r="G143" s="81" t="s">
        <v>531</v>
      </c>
      <c r="H143" s="82">
        <v>35</v>
      </c>
      <c r="I143" s="80"/>
      <c r="J143" s="120" t="s">
        <v>270</v>
      </c>
      <c r="K143" s="139">
        <v>1</v>
      </c>
      <c r="L143" s="137">
        <v>1.9400000000000001E-2</v>
      </c>
      <c r="P143" s="1">
        <f t="shared" si="7"/>
        <v>0</v>
      </c>
      <c r="Q143" s="1">
        <v>0.8</v>
      </c>
      <c r="R143" s="30">
        <v>9.7839999999997804E-2</v>
      </c>
      <c r="S143" s="4">
        <f t="shared" si="8"/>
        <v>0.89783999999999786</v>
      </c>
      <c r="X143" s="173">
        <v>4</v>
      </c>
      <c r="Y143" s="173">
        <v>4</v>
      </c>
      <c r="Z143" s="185"/>
    </row>
    <row r="144" spans="1:26" s="1" customFormat="1" ht="15" x14ac:dyDescent="0.2">
      <c r="A144" s="7">
        <f t="shared" si="6"/>
        <v>141</v>
      </c>
      <c r="B144" s="29"/>
      <c r="C144" s="23"/>
      <c r="D144" s="80" t="s">
        <v>1017</v>
      </c>
      <c r="E144" s="80" t="s">
        <v>1018</v>
      </c>
      <c r="F144" s="81">
        <v>32</v>
      </c>
      <c r="G144" s="81" t="s">
        <v>531</v>
      </c>
      <c r="H144" s="82">
        <v>35</v>
      </c>
      <c r="I144" s="91" t="s">
        <v>1016</v>
      </c>
      <c r="J144" s="120" t="s">
        <v>270</v>
      </c>
      <c r="K144" s="139">
        <v>1</v>
      </c>
      <c r="L144" s="137">
        <v>1.9400000000000001E-2</v>
      </c>
      <c r="P144" s="1">
        <f t="shared" si="7"/>
        <v>0</v>
      </c>
      <c r="Q144" s="1">
        <v>0.8</v>
      </c>
      <c r="R144" s="30">
        <v>9.7829999999997794E-2</v>
      </c>
      <c r="S144" s="4">
        <f t="shared" si="8"/>
        <v>0.8978299999999978</v>
      </c>
      <c r="X144" s="173">
        <v>5</v>
      </c>
      <c r="Y144" s="173">
        <v>5</v>
      </c>
      <c r="Z144" s="185"/>
    </row>
    <row r="145" spans="1:26" s="1" customFormat="1" ht="14.25" x14ac:dyDescent="0.2">
      <c r="A145" s="7">
        <f t="shared" si="6"/>
        <v>142</v>
      </c>
      <c r="B145" s="29"/>
      <c r="C145" s="23"/>
      <c r="D145" s="80" t="s">
        <v>750</v>
      </c>
      <c r="E145" s="80" t="s">
        <v>1172</v>
      </c>
      <c r="F145" s="81">
        <v>32</v>
      </c>
      <c r="G145" s="81" t="s">
        <v>562</v>
      </c>
      <c r="H145" s="82">
        <v>35</v>
      </c>
      <c r="I145" s="80"/>
      <c r="J145" s="120" t="s">
        <v>270</v>
      </c>
      <c r="K145" s="139">
        <v>1</v>
      </c>
      <c r="L145" s="137">
        <v>1.9400000000000001E-2</v>
      </c>
      <c r="P145" s="1">
        <f t="shared" si="7"/>
        <v>0</v>
      </c>
      <c r="Q145" s="1">
        <v>0.8</v>
      </c>
      <c r="R145" s="30">
        <v>9.7819999999997798E-2</v>
      </c>
      <c r="S145" s="4">
        <f t="shared" si="8"/>
        <v>0.89781999999999784</v>
      </c>
      <c r="X145" s="173">
        <v>6</v>
      </c>
      <c r="Y145" s="173">
        <v>6</v>
      </c>
      <c r="Z145" s="185"/>
    </row>
    <row r="146" spans="1:26" s="1" customFormat="1" ht="14.25" x14ac:dyDescent="0.2">
      <c r="A146" s="7">
        <f t="shared" si="6"/>
        <v>143</v>
      </c>
      <c r="B146" s="29"/>
      <c r="C146" s="23"/>
      <c r="D146" s="80" t="s">
        <v>712</v>
      </c>
      <c r="E146" s="80" t="s">
        <v>713</v>
      </c>
      <c r="F146" s="81">
        <v>100</v>
      </c>
      <c r="G146" s="81" t="s">
        <v>531</v>
      </c>
      <c r="H146" s="82">
        <v>35</v>
      </c>
      <c r="I146" s="80"/>
      <c r="J146" s="120" t="s">
        <v>270</v>
      </c>
      <c r="K146" s="139">
        <v>1</v>
      </c>
      <c r="L146" s="137">
        <v>1.9400000000000001E-2</v>
      </c>
      <c r="P146" s="1">
        <f t="shared" si="7"/>
        <v>0</v>
      </c>
      <c r="Q146" s="1">
        <v>0.8</v>
      </c>
      <c r="R146" s="30">
        <v>9.7809999999997801E-2</v>
      </c>
      <c r="S146" s="4">
        <f t="shared" si="8"/>
        <v>0.89780999999999789</v>
      </c>
      <c r="X146" s="173">
        <v>8</v>
      </c>
      <c r="Y146" s="173">
        <v>8</v>
      </c>
      <c r="Z146" s="185"/>
    </row>
    <row r="147" spans="1:26" s="1" customFormat="1" ht="14.25" x14ac:dyDescent="0.2">
      <c r="A147" s="7">
        <f t="shared" si="6"/>
        <v>144</v>
      </c>
      <c r="B147" s="29"/>
      <c r="C147" s="23"/>
      <c r="D147" s="80" t="s">
        <v>714</v>
      </c>
      <c r="E147" s="80" t="s">
        <v>715</v>
      </c>
      <c r="F147" s="81">
        <v>100</v>
      </c>
      <c r="G147" s="81" t="s">
        <v>531</v>
      </c>
      <c r="H147" s="82">
        <v>35</v>
      </c>
      <c r="I147" s="80"/>
      <c r="J147" s="120" t="s">
        <v>270</v>
      </c>
      <c r="K147" s="139">
        <v>1</v>
      </c>
      <c r="L147" s="137">
        <v>1.9400000000000001E-2</v>
      </c>
      <c r="P147" s="1">
        <f t="shared" si="7"/>
        <v>0</v>
      </c>
      <c r="Q147" s="1">
        <v>0.8</v>
      </c>
      <c r="R147" s="30">
        <v>9.7799999999997805E-2</v>
      </c>
      <c r="S147" s="4">
        <f t="shared" si="8"/>
        <v>0.89779999999999782</v>
      </c>
      <c r="X147" s="173">
        <v>10</v>
      </c>
      <c r="Y147" s="173">
        <v>10</v>
      </c>
      <c r="Z147" s="185"/>
    </row>
    <row r="148" spans="1:26" s="1" customFormat="1" ht="14.25" x14ac:dyDescent="0.2">
      <c r="A148" s="7">
        <f t="shared" si="6"/>
        <v>145</v>
      </c>
      <c r="B148" s="29"/>
      <c r="C148" s="23"/>
      <c r="D148" s="80" t="s">
        <v>1173</v>
      </c>
      <c r="E148" s="80" t="s">
        <v>1174</v>
      </c>
      <c r="F148" s="81">
        <v>50</v>
      </c>
      <c r="G148" s="81" t="s">
        <v>563</v>
      </c>
      <c r="H148" s="82">
        <v>35</v>
      </c>
      <c r="I148" s="80"/>
      <c r="J148" s="120" t="s">
        <v>270</v>
      </c>
      <c r="K148" s="139">
        <v>1</v>
      </c>
      <c r="L148" s="137">
        <v>1.9400000000000001E-2</v>
      </c>
      <c r="P148" s="1">
        <f t="shared" si="7"/>
        <v>0</v>
      </c>
      <c r="Q148" s="1">
        <v>0.8</v>
      </c>
      <c r="R148" s="30">
        <v>9.7789999999997795E-2</v>
      </c>
      <c r="S148" s="4">
        <f t="shared" si="8"/>
        <v>0.89778999999999787</v>
      </c>
      <c r="X148" s="173">
        <v>5</v>
      </c>
      <c r="Y148" s="173">
        <v>5</v>
      </c>
      <c r="Z148" s="185"/>
    </row>
    <row r="149" spans="1:26" s="1" customFormat="1" ht="14.25" x14ac:dyDescent="0.2">
      <c r="A149" s="7">
        <f t="shared" si="6"/>
        <v>146</v>
      </c>
      <c r="B149" s="29"/>
      <c r="C149" s="23"/>
      <c r="D149" s="80" t="s">
        <v>716</v>
      </c>
      <c r="E149" s="80" t="s">
        <v>717</v>
      </c>
      <c r="F149" s="81">
        <v>50</v>
      </c>
      <c r="G149" s="81" t="s">
        <v>563</v>
      </c>
      <c r="H149" s="82">
        <v>35</v>
      </c>
      <c r="I149" s="80"/>
      <c r="J149" s="120" t="s">
        <v>270</v>
      </c>
      <c r="K149" s="139">
        <v>1</v>
      </c>
      <c r="L149" s="137">
        <v>1.9400000000000001E-2</v>
      </c>
      <c r="P149" s="1">
        <f t="shared" si="7"/>
        <v>0</v>
      </c>
      <c r="Q149" s="1">
        <v>0.8</v>
      </c>
      <c r="R149" s="30">
        <v>9.7779999999997799E-2</v>
      </c>
      <c r="S149" s="4">
        <f t="shared" si="8"/>
        <v>0.8977799999999978</v>
      </c>
      <c r="X149" s="173">
        <v>5</v>
      </c>
      <c r="Y149" s="173">
        <v>5</v>
      </c>
      <c r="Z149" s="185"/>
    </row>
    <row r="150" spans="1:26" s="1" customFormat="1" ht="14.25" x14ac:dyDescent="0.2">
      <c r="A150" s="7">
        <f t="shared" si="6"/>
        <v>147</v>
      </c>
      <c r="B150" s="29"/>
      <c r="C150" s="23"/>
      <c r="D150" s="80" t="s">
        <v>1175</v>
      </c>
      <c r="E150" s="80" t="s">
        <v>1176</v>
      </c>
      <c r="F150" s="81">
        <v>32</v>
      </c>
      <c r="G150" s="81" t="s">
        <v>531</v>
      </c>
      <c r="H150" s="82">
        <v>35</v>
      </c>
      <c r="I150" s="80"/>
      <c r="J150" s="120" t="s">
        <v>270</v>
      </c>
      <c r="K150" s="139">
        <v>1</v>
      </c>
      <c r="L150" s="137">
        <v>1.9400000000000001E-2</v>
      </c>
      <c r="P150" s="1">
        <f t="shared" si="7"/>
        <v>0</v>
      </c>
      <c r="Q150" s="1">
        <v>0.8</v>
      </c>
      <c r="R150" s="30">
        <v>9.7769999999997803E-2</v>
      </c>
      <c r="S150" s="4">
        <f t="shared" si="8"/>
        <v>0.89776999999999785</v>
      </c>
      <c r="X150" s="173">
        <v>5</v>
      </c>
      <c r="Y150" s="173">
        <v>5</v>
      </c>
      <c r="Z150" s="185"/>
    </row>
    <row r="151" spans="1:26" s="1" customFormat="1" ht="14.25" x14ac:dyDescent="0.2">
      <c r="A151" s="7">
        <f t="shared" si="6"/>
        <v>148</v>
      </c>
      <c r="B151" s="29"/>
      <c r="C151" s="23"/>
      <c r="D151" s="80" t="s">
        <v>1177</v>
      </c>
      <c r="E151" s="80" t="s">
        <v>1178</v>
      </c>
      <c r="F151" s="81">
        <v>50</v>
      </c>
      <c r="G151" s="81" t="s">
        <v>531</v>
      </c>
      <c r="H151" s="82">
        <v>35</v>
      </c>
      <c r="I151" s="80"/>
      <c r="J151" s="120" t="s">
        <v>270</v>
      </c>
      <c r="K151" s="139">
        <v>1</v>
      </c>
      <c r="L151" s="137">
        <v>1.9400000000000001E-2</v>
      </c>
      <c r="P151" s="1">
        <f t="shared" si="7"/>
        <v>0</v>
      </c>
      <c r="Q151" s="1">
        <v>0.8</v>
      </c>
      <c r="R151" s="30">
        <v>9.7759999999997793E-2</v>
      </c>
      <c r="S151" s="4">
        <f t="shared" si="8"/>
        <v>0.89775999999999789</v>
      </c>
      <c r="X151" s="173">
        <v>6</v>
      </c>
      <c r="Y151" s="173">
        <v>6</v>
      </c>
      <c r="Z151" s="185"/>
    </row>
    <row r="152" spans="1:26" s="1" customFormat="1" ht="14.25" x14ac:dyDescent="0.2">
      <c r="A152" s="7">
        <f t="shared" si="6"/>
        <v>149</v>
      </c>
      <c r="B152" s="29"/>
      <c r="C152" s="23"/>
      <c r="D152" s="80" t="s">
        <v>718</v>
      </c>
      <c r="E152" s="80" t="s">
        <v>719</v>
      </c>
      <c r="F152" s="81">
        <v>100</v>
      </c>
      <c r="G152" s="81" t="s">
        <v>563</v>
      </c>
      <c r="H152" s="82">
        <v>35</v>
      </c>
      <c r="I152" s="80"/>
      <c r="J152" s="120" t="s">
        <v>270</v>
      </c>
      <c r="K152" s="139">
        <v>1</v>
      </c>
      <c r="L152" s="137">
        <v>1.9400000000000001E-2</v>
      </c>
      <c r="P152" s="1">
        <f t="shared" si="7"/>
        <v>0</v>
      </c>
      <c r="Q152" s="1">
        <v>0.8</v>
      </c>
      <c r="R152" s="30">
        <v>9.7749999999997797E-2</v>
      </c>
      <c r="S152" s="4">
        <f t="shared" si="8"/>
        <v>0.89774999999999783</v>
      </c>
      <c r="X152" s="173">
        <v>8</v>
      </c>
      <c r="Y152" s="173">
        <v>8</v>
      </c>
      <c r="Z152" s="185"/>
    </row>
    <row r="153" spans="1:26" s="1" customFormat="1" ht="14.25" x14ac:dyDescent="0.2">
      <c r="A153" s="7">
        <f t="shared" si="6"/>
        <v>150</v>
      </c>
      <c r="B153" s="29"/>
      <c r="C153" s="77"/>
      <c r="D153" s="80" t="s">
        <v>720</v>
      </c>
      <c r="E153" s="80" t="s">
        <v>721</v>
      </c>
      <c r="F153" s="81">
        <v>100</v>
      </c>
      <c r="G153" s="81" t="s">
        <v>563</v>
      </c>
      <c r="H153" s="82">
        <v>35</v>
      </c>
      <c r="I153" s="80"/>
      <c r="J153" s="120" t="s">
        <v>270</v>
      </c>
      <c r="K153" s="139">
        <v>1</v>
      </c>
      <c r="L153" s="137">
        <v>1.9400000000000001E-2</v>
      </c>
      <c r="P153" s="1">
        <f t="shared" si="7"/>
        <v>0</v>
      </c>
      <c r="Q153" s="1">
        <v>0.8</v>
      </c>
      <c r="R153" s="30">
        <v>9.7739999999997704E-2</v>
      </c>
      <c r="S153" s="4">
        <f t="shared" si="8"/>
        <v>0.89773999999999776</v>
      </c>
      <c r="X153" s="173">
        <v>10</v>
      </c>
      <c r="Y153" s="173">
        <v>10</v>
      </c>
      <c r="Z153" s="185"/>
    </row>
    <row r="154" spans="1:26" s="1" customFormat="1" ht="14.25" x14ac:dyDescent="0.2">
      <c r="A154" s="7">
        <f t="shared" si="6"/>
        <v>151</v>
      </c>
      <c r="B154" s="29"/>
      <c r="C154" s="23"/>
      <c r="D154" s="80" t="s">
        <v>483</v>
      </c>
      <c r="E154" s="80" t="s">
        <v>484</v>
      </c>
      <c r="F154" s="81">
        <v>100</v>
      </c>
      <c r="G154" s="81" t="s">
        <v>531</v>
      </c>
      <c r="H154" s="82">
        <v>35</v>
      </c>
      <c r="I154" s="80"/>
      <c r="J154" s="120" t="s">
        <v>270</v>
      </c>
      <c r="K154" s="139">
        <v>1</v>
      </c>
      <c r="L154" s="137">
        <v>1.9400000000000001E-2</v>
      </c>
      <c r="P154" s="1">
        <f t="shared" si="7"/>
        <v>0</v>
      </c>
      <c r="Q154" s="1">
        <v>0.8</v>
      </c>
      <c r="R154" s="30">
        <v>9.7729999999997694E-2</v>
      </c>
      <c r="S154" s="4">
        <f t="shared" si="8"/>
        <v>0.8977299999999977</v>
      </c>
      <c r="X154" s="173">
        <v>10</v>
      </c>
      <c r="Y154" s="173">
        <v>10</v>
      </c>
      <c r="Z154" s="185"/>
    </row>
    <row r="155" spans="1:26" s="1" customFormat="1" ht="14.25" x14ac:dyDescent="0.2">
      <c r="A155" s="7">
        <f t="shared" si="6"/>
        <v>152</v>
      </c>
      <c r="B155" s="29"/>
      <c r="C155" s="23"/>
      <c r="D155" s="80" t="s">
        <v>723</v>
      </c>
      <c r="E155" s="80" t="s">
        <v>724</v>
      </c>
      <c r="F155" s="81">
        <v>64</v>
      </c>
      <c r="G155" s="81" t="s">
        <v>531</v>
      </c>
      <c r="H155" s="82">
        <v>35</v>
      </c>
      <c r="I155" s="80"/>
      <c r="J155" s="120" t="s">
        <v>270</v>
      </c>
      <c r="K155" s="139">
        <v>1</v>
      </c>
      <c r="L155" s="137">
        <v>1.9400000000000001E-2</v>
      </c>
      <c r="P155" s="1">
        <f t="shared" si="7"/>
        <v>0</v>
      </c>
      <c r="Q155" s="1">
        <v>0.8</v>
      </c>
      <c r="R155" s="30">
        <v>9.7719999999997698E-2</v>
      </c>
      <c r="S155" s="4">
        <f t="shared" si="8"/>
        <v>0.89771999999999774</v>
      </c>
      <c r="X155" s="173">
        <v>7</v>
      </c>
      <c r="Y155" s="173">
        <v>7</v>
      </c>
      <c r="Z155" s="185"/>
    </row>
    <row r="156" spans="1:26" s="1" customFormat="1" ht="14.25" x14ac:dyDescent="0.2">
      <c r="A156" s="7">
        <f t="shared" si="6"/>
        <v>153</v>
      </c>
      <c r="B156" s="29"/>
      <c r="C156" s="23"/>
      <c r="D156" s="80" t="s">
        <v>725</v>
      </c>
      <c r="E156" s="80" t="s">
        <v>1075</v>
      </c>
      <c r="F156" s="81">
        <v>50</v>
      </c>
      <c r="G156" s="81" t="s">
        <v>563</v>
      </c>
      <c r="H156" s="82">
        <v>35</v>
      </c>
      <c r="I156" s="80"/>
      <c r="J156" s="120" t="s">
        <v>270</v>
      </c>
      <c r="K156" s="139">
        <v>1</v>
      </c>
      <c r="L156" s="137">
        <v>1.9400000000000001E-2</v>
      </c>
      <c r="P156" s="1">
        <f t="shared" si="7"/>
        <v>0</v>
      </c>
      <c r="Q156" s="1">
        <v>0.8</v>
      </c>
      <c r="R156" s="30">
        <v>9.7709999999997701E-2</v>
      </c>
      <c r="S156" s="4">
        <f t="shared" si="8"/>
        <v>0.89770999999999779</v>
      </c>
      <c r="X156" s="173">
        <v>5</v>
      </c>
      <c r="Y156" s="173">
        <v>5</v>
      </c>
      <c r="Z156" s="185"/>
    </row>
    <row r="157" spans="1:26" s="1" customFormat="1" ht="15" x14ac:dyDescent="0.2">
      <c r="A157" s="7">
        <f t="shared" si="6"/>
        <v>154</v>
      </c>
      <c r="B157" s="29"/>
      <c r="C157" s="23"/>
      <c r="D157" s="80" t="s">
        <v>139</v>
      </c>
      <c r="E157" s="80" t="s">
        <v>1076</v>
      </c>
      <c r="F157" s="81">
        <v>64</v>
      </c>
      <c r="G157" s="81" t="s">
        <v>563</v>
      </c>
      <c r="H157" s="82">
        <v>35</v>
      </c>
      <c r="I157" s="91" t="s">
        <v>1375</v>
      </c>
      <c r="J157" s="120" t="s">
        <v>270</v>
      </c>
      <c r="K157" s="139">
        <v>1</v>
      </c>
      <c r="L157" s="137">
        <v>1.9400000000000001E-2</v>
      </c>
      <c r="P157" s="1">
        <f t="shared" si="7"/>
        <v>0</v>
      </c>
      <c r="Q157" s="1">
        <v>0.8</v>
      </c>
      <c r="R157" s="30">
        <v>9.7699999999997705E-2</v>
      </c>
      <c r="S157" s="4">
        <f t="shared" si="8"/>
        <v>0.89769999999999772</v>
      </c>
      <c r="X157" s="173">
        <v>7</v>
      </c>
      <c r="Y157" s="173">
        <v>7</v>
      </c>
      <c r="Z157" s="185"/>
    </row>
    <row r="158" spans="1:26" s="1" customFormat="1" ht="14.25" x14ac:dyDescent="0.2">
      <c r="A158" s="7">
        <f t="shared" si="6"/>
        <v>155</v>
      </c>
      <c r="B158" s="29"/>
      <c r="C158" s="23"/>
      <c r="D158" s="80" t="s">
        <v>726</v>
      </c>
      <c r="E158" s="80" t="s">
        <v>727</v>
      </c>
      <c r="F158" s="81">
        <v>100</v>
      </c>
      <c r="G158" s="81" t="s">
        <v>531</v>
      </c>
      <c r="H158" s="82">
        <v>35</v>
      </c>
      <c r="I158" s="80"/>
      <c r="J158" s="120" t="s">
        <v>270</v>
      </c>
      <c r="K158" s="139">
        <v>1</v>
      </c>
      <c r="L158" s="137">
        <v>1.9400000000000001E-2</v>
      </c>
      <c r="P158" s="1">
        <f t="shared" si="7"/>
        <v>0</v>
      </c>
      <c r="Q158" s="1">
        <v>0.8</v>
      </c>
      <c r="R158" s="30">
        <v>9.7689999999997695E-2</v>
      </c>
      <c r="S158" s="4">
        <f t="shared" si="8"/>
        <v>0.89768999999999777</v>
      </c>
      <c r="X158" s="173">
        <v>8</v>
      </c>
      <c r="Y158" s="173">
        <v>8</v>
      </c>
      <c r="Z158" s="185"/>
    </row>
    <row r="159" spans="1:26" s="1" customFormat="1" ht="14.25" x14ac:dyDescent="0.2">
      <c r="A159" s="7">
        <f t="shared" si="6"/>
        <v>156</v>
      </c>
      <c r="B159" s="29"/>
      <c r="C159" s="23"/>
      <c r="D159" s="80" t="s">
        <v>728</v>
      </c>
      <c r="E159" s="80" t="s">
        <v>274</v>
      </c>
      <c r="F159" s="81">
        <v>64</v>
      </c>
      <c r="G159" s="81" t="s">
        <v>531</v>
      </c>
      <c r="H159" s="82">
        <v>35</v>
      </c>
      <c r="I159" s="80"/>
      <c r="J159" s="120" t="s">
        <v>270</v>
      </c>
      <c r="K159" s="139">
        <v>1</v>
      </c>
      <c r="L159" s="137">
        <v>1.9400000000000001E-2</v>
      </c>
      <c r="P159" s="1">
        <f t="shared" si="7"/>
        <v>0</v>
      </c>
      <c r="Q159" s="1">
        <v>0.8</v>
      </c>
      <c r="R159" s="30">
        <v>9.7679999999997699E-2</v>
      </c>
      <c r="S159" s="4">
        <f t="shared" si="8"/>
        <v>0.8976799999999977</v>
      </c>
      <c r="X159" s="173">
        <v>6</v>
      </c>
      <c r="Y159" s="173">
        <v>6</v>
      </c>
      <c r="Z159" s="185"/>
    </row>
    <row r="160" spans="1:26" s="1" customFormat="1" ht="14.25" x14ac:dyDescent="0.2">
      <c r="A160" s="7">
        <f t="shared" si="6"/>
        <v>157</v>
      </c>
      <c r="B160" s="29"/>
      <c r="C160" s="23"/>
      <c r="D160" s="80" t="s">
        <v>273</v>
      </c>
      <c r="E160" s="80" t="s">
        <v>275</v>
      </c>
      <c r="F160" s="81">
        <v>64</v>
      </c>
      <c r="G160" s="81" t="s">
        <v>531</v>
      </c>
      <c r="H160" s="82">
        <v>35</v>
      </c>
      <c r="I160" s="80"/>
      <c r="J160" s="120" t="s">
        <v>270</v>
      </c>
      <c r="K160" s="139">
        <v>1</v>
      </c>
      <c r="L160" s="137">
        <v>1.9400000000000001E-2</v>
      </c>
      <c r="P160" s="1">
        <f t="shared" si="7"/>
        <v>0</v>
      </c>
      <c r="Q160" s="1">
        <v>0.8</v>
      </c>
      <c r="R160" s="30">
        <v>9.7669999999997703E-2</v>
      </c>
      <c r="S160" s="4">
        <f t="shared" si="8"/>
        <v>0.89766999999999775</v>
      </c>
      <c r="X160" s="173">
        <v>6</v>
      </c>
      <c r="Y160" s="173">
        <v>6</v>
      </c>
      <c r="Z160" s="185"/>
    </row>
    <row r="161" spans="1:26" s="1" customFormat="1" ht="15" x14ac:dyDescent="0.2">
      <c r="A161" s="7">
        <f t="shared" si="6"/>
        <v>158</v>
      </c>
      <c r="B161" s="29"/>
      <c r="C161" s="23"/>
      <c r="D161" s="80" t="s">
        <v>729</v>
      </c>
      <c r="E161" s="80" t="s">
        <v>730</v>
      </c>
      <c r="F161" s="81">
        <v>32</v>
      </c>
      <c r="G161" s="81" t="s">
        <v>531</v>
      </c>
      <c r="H161" s="82">
        <v>35</v>
      </c>
      <c r="I161" s="92" t="s">
        <v>900</v>
      </c>
      <c r="J161" s="120" t="s">
        <v>270</v>
      </c>
      <c r="K161" s="139">
        <v>1</v>
      </c>
      <c r="L161" s="137">
        <v>1.9400000000000001E-2</v>
      </c>
      <c r="P161" s="1">
        <f t="shared" si="7"/>
        <v>0</v>
      </c>
      <c r="Q161" s="1">
        <v>0.8</v>
      </c>
      <c r="R161" s="30">
        <v>9.7659999999997693E-2</v>
      </c>
      <c r="S161" s="4">
        <f t="shared" si="8"/>
        <v>0.89765999999999768</v>
      </c>
      <c r="X161" s="173">
        <v>4</v>
      </c>
      <c r="Y161" s="173">
        <v>4</v>
      </c>
      <c r="Z161" s="185"/>
    </row>
    <row r="162" spans="1:26" s="1" customFormat="1" ht="15" x14ac:dyDescent="0.2">
      <c r="A162" s="7">
        <f t="shared" si="6"/>
        <v>159</v>
      </c>
      <c r="B162" s="29"/>
      <c r="C162" s="23"/>
      <c r="D162" s="80" t="s">
        <v>731</v>
      </c>
      <c r="E162" s="80" t="s">
        <v>732</v>
      </c>
      <c r="F162" s="81">
        <v>32</v>
      </c>
      <c r="G162" s="81" t="s">
        <v>531</v>
      </c>
      <c r="H162" s="82">
        <v>35</v>
      </c>
      <c r="I162" s="92" t="s">
        <v>900</v>
      </c>
      <c r="J162" s="120" t="s">
        <v>270</v>
      </c>
      <c r="K162" s="139">
        <v>1</v>
      </c>
      <c r="L162" s="137">
        <v>1.9400000000000001E-2</v>
      </c>
      <c r="P162" s="1">
        <f t="shared" si="7"/>
        <v>0</v>
      </c>
      <c r="Q162" s="1">
        <v>0.8</v>
      </c>
      <c r="R162" s="30">
        <v>9.7649999999997697E-2</v>
      </c>
      <c r="S162" s="4">
        <f t="shared" si="8"/>
        <v>0.89764999999999773</v>
      </c>
      <c r="X162" s="173">
        <v>3</v>
      </c>
      <c r="Y162" s="173">
        <v>3</v>
      </c>
      <c r="Z162" s="185"/>
    </row>
    <row r="163" spans="1:26" s="1" customFormat="1" ht="15" x14ac:dyDescent="0.2">
      <c r="A163" s="7">
        <f t="shared" si="6"/>
        <v>160</v>
      </c>
      <c r="B163" s="29"/>
      <c r="C163" s="23"/>
      <c r="D163" s="80" t="s">
        <v>1355</v>
      </c>
      <c r="E163" s="80" t="s">
        <v>1179</v>
      </c>
      <c r="F163" s="81">
        <v>32</v>
      </c>
      <c r="G163" s="81" t="s">
        <v>531</v>
      </c>
      <c r="H163" s="82">
        <v>35</v>
      </c>
      <c r="I163" s="92" t="s">
        <v>900</v>
      </c>
      <c r="J163" s="120" t="s">
        <v>270</v>
      </c>
      <c r="K163" s="139">
        <v>1</v>
      </c>
      <c r="L163" s="137">
        <v>1.9400000000000001E-2</v>
      </c>
      <c r="P163" s="1">
        <f t="shared" si="7"/>
        <v>0</v>
      </c>
      <c r="Q163" s="1">
        <v>0.8</v>
      </c>
      <c r="R163" s="30">
        <v>9.7639999999997604E-2</v>
      </c>
      <c r="S163" s="4">
        <f t="shared" si="8"/>
        <v>0.89763999999999766</v>
      </c>
      <c r="X163" s="173">
        <v>5</v>
      </c>
      <c r="Y163" s="173">
        <v>5</v>
      </c>
      <c r="Z163" s="185"/>
    </row>
    <row r="164" spans="1:26" s="1" customFormat="1" ht="14.25" x14ac:dyDescent="0.2">
      <c r="A164" s="7">
        <f t="shared" si="6"/>
        <v>161</v>
      </c>
      <c r="B164" s="29"/>
      <c r="C164" s="23"/>
      <c r="D164" s="80" t="s">
        <v>733</v>
      </c>
      <c r="E164" s="80" t="s">
        <v>734</v>
      </c>
      <c r="F164" s="81">
        <v>32</v>
      </c>
      <c r="G164" s="81" t="s">
        <v>531</v>
      </c>
      <c r="H164" s="82">
        <v>35</v>
      </c>
      <c r="I164" s="80"/>
      <c r="J164" s="120" t="s">
        <v>270</v>
      </c>
      <c r="K164" s="139">
        <v>1</v>
      </c>
      <c r="L164" s="137">
        <v>1.9400000000000001E-2</v>
      </c>
      <c r="P164" s="1">
        <f t="shared" si="7"/>
        <v>0</v>
      </c>
      <c r="Q164" s="1">
        <v>0.8</v>
      </c>
      <c r="R164" s="30">
        <v>9.7629999999997594E-2</v>
      </c>
      <c r="S164" s="4">
        <f t="shared" si="8"/>
        <v>0.8976299999999976</v>
      </c>
      <c r="X164" s="173">
        <v>3</v>
      </c>
      <c r="Y164" s="173">
        <v>3</v>
      </c>
      <c r="Z164" s="185"/>
    </row>
    <row r="165" spans="1:26" s="1" customFormat="1" ht="15" x14ac:dyDescent="0.2">
      <c r="A165" s="7">
        <f t="shared" si="6"/>
        <v>162</v>
      </c>
      <c r="B165" s="29"/>
      <c r="C165" s="23"/>
      <c r="D165" s="80" t="s">
        <v>1004</v>
      </c>
      <c r="E165" s="80" t="s">
        <v>738</v>
      </c>
      <c r="F165" s="81">
        <v>32</v>
      </c>
      <c r="G165" s="81" t="s">
        <v>531</v>
      </c>
      <c r="H165" s="82">
        <v>35</v>
      </c>
      <c r="I165" s="92"/>
      <c r="J165" s="120" t="s">
        <v>270</v>
      </c>
      <c r="K165" s="139">
        <v>1</v>
      </c>
      <c r="L165" s="137">
        <v>1.9400000000000001E-2</v>
      </c>
      <c r="P165" s="1">
        <f t="shared" si="7"/>
        <v>0</v>
      </c>
      <c r="Q165" s="1">
        <v>0.8</v>
      </c>
      <c r="R165" s="30">
        <v>9.7619999999997598E-2</v>
      </c>
      <c r="S165" s="4">
        <f t="shared" si="8"/>
        <v>0.89761999999999764</v>
      </c>
      <c r="X165" s="173">
        <v>3</v>
      </c>
      <c r="Y165" s="173">
        <v>3</v>
      </c>
      <c r="Z165" s="185"/>
    </row>
    <row r="166" spans="1:26" s="1" customFormat="1" ht="15" x14ac:dyDescent="0.2">
      <c r="A166" s="7">
        <f t="shared" si="6"/>
        <v>163</v>
      </c>
      <c r="B166" s="29"/>
      <c r="C166" s="23"/>
      <c r="D166" s="80" t="s">
        <v>1003</v>
      </c>
      <c r="E166" s="80" t="s">
        <v>737</v>
      </c>
      <c r="F166" s="81">
        <v>32</v>
      </c>
      <c r="G166" s="81" t="s">
        <v>531</v>
      </c>
      <c r="H166" s="82">
        <v>35</v>
      </c>
      <c r="I166" s="92" t="s">
        <v>900</v>
      </c>
      <c r="J166" s="120" t="s">
        <v>270</v>
      </c>
      <c r="K166" s="139">
        <v>1</v>
      </c>
      <c r="L166" s="137">
        <v>1.9400000000000001E-2</v>
      </c>
      <c r="P166" s="1">
        <f t="shared" si="7"/>
        <v>0</v>
      </c>
      <c r="Q166" s="1">
        <v>0.8</v>
      </c>
      <c r="R166" s="30">
        <v>9.7609999999997601E-2</v>
      </c>
      <c r="S166" s="4">
        <f t="shared" si="8"/>
        <v>0.89760999999999769</v>
      </c>
      <c r="X166" s="173">
        <v>5</v>
      </c>
      <c r="Y166" s="173">
        <v>5</v>
      </c>
      <c r="Z166" s="185"/>
    </row>
    <row r="167" spans="1:26" s="1" customFormat="1" ht="15" x14ac:dyDescent="0.2">
      <c r="A167" s="7">
        <f t="shared" si="6"/>
        <v>164</v>
      </c>
      <c r="B167" s="29"/>
      <c r="C167" s="23"/>
      <c r="D167" s="80" t="s">
        <v>735</v>
      </c>
      <c r="E167" s="80" t="s">
        <v>736</v>
      </c>
      <c r="F167" s="81">
        <v>32</v>
      </c>
      <c r="G167" s="81" t="s">
        <v>531</v>
      </c>
      <c r="H167" s="82">
        <v>35</v>
      </c>
      <c r="I167" s="92" t="s">
        <v>900</v>
      </c>
      <c r="J167" s="120" t="s">
        <v>270</v>
      </c>
      <c r="K167" s="139">
        <v>1</v>
      </c>
      <c r="L167" s="137">
        <v>1.9400000000000001E-2</v>
      </c>
      <c r="P167" s="1">
        <f t="shared" si="7"/>
        <v>0</v>
      </c>
      <c r="Q167" s="1">
        <v>0.8</v>
      </c>
      <c r="R167" s="30">
        <v>9.7599999999997605E-2</v>
      </c>
      <c r="S167" s="4">
        <f t="shared" si="8"/>
        <v>0.89759999999999762</v>
      </c>
      <c r="X167" s="173">
        <v>4</v>
      </c>
      <c r="Y167" s="173">
        <v>4</v>
      </c>
      <c r="Z167" s="185"/>
    </row>
    <row r="168" spans="1:26" s="1" customFormat="1" ht="14.25" x14ac:dyDescent="0.2">
      <c r="A168" s="7">
        <f t="shared" si="6"/>
        <v>165</v>
      </c>
      <c r="B168" s="29"/>
      <c r="C168" s="23"/>
      <c r="D168" s="80" t="s">
        <v>1305</v>
      </c>
      <c r="E168" s="80" t="s">
        <v>506</v>
      </c>
      <c r="F168" s="81">
        <v>32</v>
      </c>
      <c r="G168" s="81" t="s">
        <v>531</v>
      </c>
      <c r="H168" s="82">
        <v>35</v>
      </c>
      <c r="I168" s="80"/>
      <c r="J168" s="120" t="s">
        <v>270</v>
      </c>
      <c r="K168" s="139">
        <v>1</v>
      </c>
      <c r="L168" s="137">
        <v>1.9400000000000001E-2</v>
      </c>
      <c r="P168" s="1">
        <f t="shared" si="7"/>
        <v>0</v>
      </c>
      <c r="Q168" s="1">
        <v>0.8</v>
      </c>
      <c r="R168" s="30">
        <v>9.7589999999997595E-2</v>
      </c>
      <c r="S168" s="4">
        <f t="shared" si="8"/>
        <v>0.89758999999999767</v>
      </c>
      <c r="X168" s="173">
        <v>6</v>
      </c>
      <c r="Y168" s="173">
        <v>6</v>
      </c>
      <c r="Z168" s="185"/>
    </row>
    <row r="169" spans="1:26" s="1" customFormat="1" ht="15" x14ac:dyDescent="0.2">
      <c r="A169" s="7">
        <f t="shared" si="6"/>
        <v>166</v>
      </c>
      <c r="B169" s="29"/>
      <c r="C169" s="23"/>
      <c r="D169" s="80" t="s">
        <v>955</v>
      </c>
      <c r="E169" s="80" t="s">
        <v>956</v>
      </c>
      <c r="F169" s="81">
        <v>32</v>
      </c>
      <c r="G169" s="81" t="s">
        <v>531</v>
      </c>
      <c r="H169" s="82">
        <v>35</v>
      </c>
      <c r="I169" s="91" t="s">
        <v>946</v>
      </c>
      <c r="J169" s="120" t="s">
        <v>270</v>
      </c>
      <c r="K169" s="139">
        <v>1</v>
      </c>
      <c r="L169" s="137">
        <v>1.9400000000000001E-2</v>
      </c>
      <c r="P169" s="1">
        <f t="shared" si="7"/>
        <v>0</v>
      </c>
      <c r="Q169" s="1">
        <v>0.8</v>
      </c>
      <c r="R169" s="30">
        <v>9.7579999999997599E-2</v>
      </c>
      <c r="S169" s="4">
        <f t="shared" si="8"/>
        <v>0.8975799999999976</v>
      </c>
      <c r="X169" s="173">
        <v>5</v>
      </c>
      <c r="Y169" s="173">
        <v>5</v>
      </c>
      <c r="Z169" s="185"/>
    </row>
    <row r="170" spans="1:26" s="1" customFormat="1" ht="14.25" x14ac:dyDescent="0.2">
      <c r="A170" s="7">
        <f t="shared" si="6"/>
        <v>167</v>
      </c>
      <c r="B170" s="29"/>
      <c r="C170" s="23"/>
      <c r="D170" s="80" t="s">
        <v>741</v>
      </c>
      <c r="E170" s="80" t="s">
        <v>742</v>
      </c>
      <c r="F170" s="81">
        <v>32</v>
      </c>
      <c r="G170" s="81" t="s">
        <v>531</v>
      </c>
      <c r="H170" s="82">
        <v>35</v>
      </c>
      <c r="I170" s="80"/>
      <c r="J170" s="120" t="s">
        <v>270</v>
      </c>
      <c r="K170" s="139">
        <v>1</v>
      </c>
      <c r="L170" s="137">
        <v>1.9400000000000001E-2</v>
      </c>
      <c r="P170" s="1">
        <f t="shared" si="7"/>
        <v>0</v>
      </c>
      <c r="Q170" s="1">
        <v>0.8</v>
      </c>
      <c r="R170" s="30">
        <v>9.7569999999997603E-2</v>
      </c>
      <c r="S170" s="4">
        <f t="shared" si="8"/>
        <v>0.89756999999999765</v>
      </c>
      <c r="X170" s="173">
        <v>5</v>
      </c>
      <c r="Y170" s="173">
        <v>5</v>
      </c>
      <c r="Z170" s="185"/>
    </row>
    <row r="171" spans="1:26" s="1" customFormat="1" ht="14.25" x14ac:dyDescent="0.2">
      <c r="A171" s="7">
        <f t="shared" si="6"/>
        <v>168</v>
      </c>
      <c r="B171" s="29"/>
      <c r="C171" s="23"/>
      <c r="D171" s="80" t="s">
        <v>507</v>
      </c>
      <c r="E171" s="80" t="s">
        <v>1077</v>
      </c>
      <c r="F171" s="81">
        <v>32</v>
      </c>
      <c r="G171" s="81" t="s">
        <v>531</v>
      </c>
      <c r="H171" s="82">
        <v>35</v>
      </c>
      <c r="I171" s="80"/>
      <c r="J171" s="120" t="s">
        <v>270</v>
      </c>
      <c r="K171" s="139">
        <v>1</v>
      </c>
      <c r="L171" s="137">
        <v>1.9400000000000001E-2</v>
      </c>
      <c r="P171" s="1">
        <f t="shared" si="7"/>
        <v>0</v>
      </c>
      <c r="Q171" s="1">
        <v>0.8</v>
      </c>
      <c r="R171" s="30">
        <v>9.7559999999997593E-2</v>
      </c>
      <c r="S171" s="4">
        <f t="shared" si="8"/>
        <v>0.89755999999999769</v>
      </c>
      <c r="X171" s="173">
        <v>6</v>
      </c>
      <c r="Y171" s="173">
        <v>6</v>
      </c>
      <c r="Z171" s="185"/>
    </row>
    <row r="172" spans="1:26" s="1" customFormat="1" ht="14.25" x14ac:dyDescent="0.2">
      <c r="A172" s="7">
        <f t="shared" si="6"/>
        <v>169</v>
      </c>
      <c r="B172" s="29"/>
      <c r="C172" s="23"/>
      <c r="D172" s="80" t="s">
        <v>903</v>
      </c>
      <c r="E172" s="80" t="s">
        <v>902</v>
      </c>
      <c r="F172" s="81">
        <v>32</v>
      </c>
      <c r="G172" s="81" t="s">
        <v>562</v>
      </c>
      <c r="H172" s="82">
        <v>35</v>
      </c>
      <c r="I172" s="80"/>
      <c r="J172" s="120" t="s">
        <v>270</v>
      </c>
      <c r="K172" s="139">
        <v>1</v>
      </c>
      <c r="L172" s="137">
        <v>1.9400000000000001E-2</v>
      </c>
      <c r="P172" s="1">
        <f t="shared" si="7"/>
        <v>0</v>
      </c>
      <c r="Q172" s="1">
        <v>0.8</v>
      </c>
      <c r="R172" s="30">
        <v>9.7549999999997597E-2</v>
      </c>
      <c r="S172" s="4">
        <f t="shared" si="8"/>
        <v>0.89754999999999763</v>
      </c>
      <c r="X172" s="173">
        <v>3</v>
      </c>
      <c r="Y172" s="173">
        <v>3</v>
      </c>
      <c r="Z172" s="185"/>
    </row>
    <row r="173" spans="1:26" s="1" customFormat="1" ht="14.25" x14ac:dyDescent="0.2">
      <c r="A173" s="7">
        <f t="shared" si="6"/>
        <v>170</v>
      </c>
      <c r="B173" s="29"/>
      <c r="C173" s="23"/>
      <c r="D173" s="80" t="s">
        <v>743</v>
      </c>
      <c r="E173" s="80" t="s">
        <v>1078</v>
      </c>
      <c r="F173" s="81">
        <v>32</v>
      </c>
      <c r="G173" s="81" t="s">
        <v>531</v>
      </c>
      <c r="H173" s="82">
        <v>35</v>
      </c>
      <c r="I173" s="80"/>
      <c r="J173" s="120" t="s">
        <v>270</v>
      </c>
      <c r="K173" s="139">
        <v>1</v>
      </c>
      <c r="L173" s="137">
        <v>1.9400000000000001E-2</v>
      </c>
      <c r="P173" s="1">
        <f t="shared" si="7"/>
        <v>0</v>
      </c>
      <c r="Q173" s="1">
        <v>0.8</v>
      </c>
      <c r="R173" s="30">
        <v>9.7539999999997504E-2</v>
      </c>
      <c r="S173" s="4">
        <f t="shared" si="8"/>
        <v>0.89753999999999756</v>
      </c>
      <c r="X173" s="173">
        <v>5</v>
      </c>
      <c r="Y173" s="173">
        <v>5</v>
      </c>
      <c r="Z173" s="185"/>
    </row>
    <row r="174" spans="1:26" s="1" customFormat="1" ht="14.25" x14ac:dyDescent="0.2">
      <c r="A174" s="7">
        <f t="shared" si="6"/>
        <v>171</v>
      </c>
      <c r="B174" s="29"/>
      <c r="C174" s="23"/>
      <c r="D174" s="80" t="s">
        <v>901</v>
      </c>
      <c r="E174" s="80" t="s">
        <v>904</v>
      </c>
      <c r="F174" s="81">
        <v>32</v>
      </c>
      <c r="G174" s="81" t="s">
        <v>531</v>
      </c>
      <c r="H174" s="82">
        <v>35</v>
      </c>
      <c r="I174" s="80"/>
      <c r="J174" s="120" t="s">
        <v>270</v>
      </c>
      <c r="K174" s="139">
        <v>1</v>
      </c>
      <c r="L174" s="137">
        <v>1.9400000000000001E-2</v>
      </c>
      <c r="P174" s="1">
        <f t="shared" si="7"/>
        <v>0</v>
      </c>
      <c r="Q174" s="1">
        <v>0.8</v>
      </c>
      <c r="R174" s="30">
        <v>9.7529999999997494E-2</v>
      </c>
      <c r="S174" s="4">
        <f t="shared" si="8"/>
        <v>0.8975299999999975</v>
      </c>
      <c r="X174" s="171" t="s">
        <v>1363</v>
      </c>
      <c r="Y174" s="171" t="s">
        <v>1363</v>
      </c>
      <c r="Z174" s="185"/>
    </row>
    <row r="175" spans="1:26" s="1" customFormat="1" ht="14.25" x14ac:dyDescent="0.2">
      <c r="A175" s="7">
        <f t="shared" si="6"/>
        <v>172</v>
      </c>
      <c r="B175" s="29"/>
      <c r="C175" s="23"/>
      <c r="D175" s="80" t="s">
        <v>1306</v>
      </c>
      <c r="E175" s="80" t="s">
        <v>744</v>
      </c>
      <c r="F175" s="81">
        <v>32</v>
      </c>
      <c r="G175" s="81" t="s">
        <v>531</v>
      </c>
      <c r="H175" s="82">
        <v>35</v>
      </c>
      <c r="I175" s="80"/>
      <c r="J175" s="120" t="s">
        <v>270</v>
      </c>
      <c r="K175" s="139">
        <v>1</v>
      </c>
      <c r="L175" s="137">
        <v>1.9400000000000001E-2</v>
      </c>
      <c r="P175" s="1">
        <f t="shared" si="7"/>
        <v>0</v>
      </c>
      <c r="Q175" s="1">
        <v>0.8</v>
      </c>
      <c r="R175" s="30">
        <v>9.7519999999997498E-2</v>
      </c>
      <c r="S175" s="4">
        <f t="shared" si="8"/>
        <v>0.89751999999999754</v>
      </c>
      <c r="X175" s="172" t="s">
        <v>1364</v>
      </c>
      <c r="Y175" s="172" t="s">
        <v>1364</v>
      </c>
      <c r="Z175" s="185"/>
    </row>
    <row r="176" spans="1:26" s="1" customFormat="1" ht="14.25" x14ac:dyDescent="0.2">
      <c r="A176" s="7">
        <f t="shared" si="6"/>
        <v>173</v>
      </c>
      <c r="B176" s="29"/>
      <c r="C176" s="23"/>
      <c r="D176" s="80" t="s">
        <v>745</v>
      </c>
      <c r="E176" s="80" t="s">
        <v>1079</v>
      </c>
      <c r="F176" s="81">
        <v>32</v>
      </c>
      <c r="G176" s="81" t="s">
        <v>531</v>
      </c>
      <c r="H176" s="82">
        <v>35</v>
      </c>
      <c r="I176" s="80"/>
      <c r="J176" s="120" t="s">
        <v>270</v>
      </c>
      <c r="K176" s="139">
        <v>1</v>
      </c>
      <c r="L176" s="137">
        <v>1.9400000000000001E-2</v>
      </c>
      <c r="P176" s="1">
        <f t="shared" si="7"/>
        <v>0</v>
      </c>
      <c r="Q176" s="1">
        <v>0.8</v>
      </c>
      <c r="R176" s="30">
        <v>9.7509999999997501E-2</v>
      </c>
      <c r="S176" s="4">
        <f t="shared" si="8"/>
        <v>0.89750999999999759</v>
      </c>
      <c r="X176" s="173">
        <v>4</v>
      </c>
      <c r="Y176" s="173">
        <v>4</v>
      </c>
      <c r="Z176" s="185"/>
    </row>
    <row r="177" spans="1:26" s="1" customFormat="1" ht="15" x14ac:dyDescent="0.2">
      <c r="A177" s="7">
        <f t="shared" si="6"/>
        <v>174</v>
      </c>
      <c r="B177" s="29"/>
      <c r="C177" s="23"/>
      <c r="D177" s="80" t="s">
        <v>889</v>
      </c>
      <c r="E177" s="80" t="s">
        <v>890</v>
      </c>
      <c r="F177" s="81">
        <v>32</v>
      </c>
      <c r="G177" s="81" t="s">
        <v>562</v>
      </c>
      <c r="H177" s="82">
        <v>35</v>
      </c>
      <c r="I177" s="91" t="s">
        <v>926</v>
      </c>
      <c r="J177" s="120" t="s">
        <v>270</v>
      </c>
      <c r="K177" s="139">
        <v>1</v>
      </c>
      <c r="L177" s="137">
        <v>1.9400000000000001E-2</v>
      </c>
      <c r="P177" s="1">
        <f t="shared" si="7"/>
        <v>0</v>
      </c>
      <c r="Q177" s="1">
        <v>0.8</v>
      </c>
      <c r="R177" s="30">
        <v>9.7499999999997505E-2</v>
      </c>
      <c r="S177" s="4">
        <f t="shared" si="8"/>
        <v>0.89749999999999752</v>
      </c>
      <c r="X177" s="173">
        <v>5</v>
      </c>
      <c r="Y177" s="173">
        <v>5</v>
      </c>
      <c r="Z177" s="185"/>
    </row>
    <row r="178" spans="1:26" s="1" customFormat="1" ht="14.25" x14ac:dyDescent="0.2">
      <c r="A178" s="7">
        <f t="shared" si="6"/>
        <v>175</v>
      </c>
      <c r="B178" s="29"/>
      <c r="C178" s="23"/>
      <c r="D178" s="80" t="s">
        <v>739</v>
      </c>
      <c r="E178" s="80" t="s">
        <v>740</v>
      </c>
      <c r="F178" s="81">
        <v>32</v>
      </c>
      <c r="G178" s="81" t="s">
        <v>563</v>
      </c>
      <c r="H178" s="82">
        <v>35</v>
      </c>
      <c r="I178" s="80"/>
      <c r="J178" s="120" t="s">
        <v>270</v>
      </c>
      <c r="K178" s="139">
        <v>1</v>
      </c>
      <c r="L178" s="137">
        <v>1.9400000000000001E-2</v>
      </c>
      <c r="P178" s="1">
        <f t="shared" si="7"/>
        <v>0</v>
      </c>
      <c r="Q178" s="1">
        <v>0.8</v>
      </c>
      <c r="R178" s="30">
        <v>9.7489999999997495E-2</v>
      </c>
      <c r="S178" s="4">
        <f t="shared" si="8"/>
        <v>0.89748999999999757</v>
      </c>
      <c r="X178" s="173">
        <v>5</v>
      </c>
      <c r="Y178" s="173">
        <v>5</v>
      </c>
      <c r="Z178" s="185"/>
    </row>
    <row r="179" spans="1:26" s="1" customFormat="1" ht="14.25" x14ac:dyDescent="0.2">
      <c r="A179" s="7">
        <f t="shared" si="6"/>
        <v>176</v>
      </c>
      <c r="B179" s="29"/>
      <c r="C179" s="23"/>
      <c r="D179" s="80" t="s">
        <v>746</v>
      </c>
      <c r="E179" s="80" t="s">
        <v>747</v>
      </c>
      <c r="F179" s="81">
        <v>32</v>
      </c>
      <c r="G179" s="81" t="s">
        <v>531</v>
      </c>
      <c r="H179" s="82">
        <v>35</v>
      </c>
      <c r="I179" s="80"/>
      <c r="J179" s="120" t="s">
        <v>270</v>
      </c>
      <c r="K179" s="139">
        <v>1</v>
      </c>
      <c r="L179" s="137">
        <v>1.9400000000000001E-2</v>
      </c>
      <c r="P179" s="1">
        <f t="shared" si="7"/>
        <v>0</v>
      </c>
      <c r="Q179" s="1">
        <v>0.8</v>
      </c>
      <c r="R179" s="30">
        <v>9.7479999999997499E-2</v>
      </c>
      <c r="S179" s="4">
        <f t="shared" si="8"/>
        <v>0.8974799999999975</v>
      </c>
      <c r="X179" s="173">
        <v>6</v>
      </c>
      <c r="Y179" s="173">
        <v>6</v>
      </c>
      <c r="Z179" s="185"/>
    </row>
    <row r="180" spans="1:26" s="1" customFormat="1" ht="14.25" x14ac:dyDescent="0.2">
      <c r="A180" s="7">
        <f t="shared" si="6"/>
        <v>177</v>
      </c>
      <c r="B180" s="29"/>
      <c r="C180" s="23"/>
      <c r="D180" s="80" t="s">
        <v>748</v>
      </c>
      <c r="E180" s="80" t="s">
        <v>749</v>
      </c>
      <c r="F180" s="81">
        <v>32</v>
      </c>
      <c r="G180" s="81" t="s">
        <v>531</v>
      </c>
      <c r="H180" s="82">
        <v>35</v>
      </c>
      <c r="I180" s="80"/>
      <c r="J180" s="120" t="s">
        <v>270</v>
      </c>
      <c r="K180" s="139">
        <v>1</v>
      </c>
      <c r="L180" s="137">
        <v>1.9400000000000001E-2</v>
      </c>
      <c r="P180" s="1">
        <f t="shared" si="7"/>
        <v>0</v>
      </c>
      <c r="Q180" s="1">
        <v>0.8</v>
      </c>
      <c r="R180" s="30">
        <v>9.7469999999997503E-2</v>
      </c>
      <c r="S180" s="4">
        <f t="shared" si="8"/>
        <v>0.89746999999999755</v>
      </c>
      <c r="X180" s="173">
        <v>4</v>
      </c>
      <c r="Y180" s="173">
        <v>4</v>
      </c>
      <c r="Z180" s="185"/>
    </row>
    <row r="181" spans="1:26" s="1" customFormat="1" ht="14.25" x14ac:dyDescent="0.2">
      <c r="A181" s="7">
        <f t="shared" si="6"/>
        <v>178</v>
      </c>
      <c r="B181" s="29"/>
      <c r="C181" s="23"/>
      <c r="D181" s="80" t="s">
        <v>764</v>
      </c>
      <c r="E181" s="80" t="s">
        <v>765</v>
      </c>
      <c r="F181" s="81">
        <v>64</v>
      </c>
      <c r="G181" s="81" t="s">
        <v>563</v>
      </c>
      <c r="H181" s="82">
        <v>35</v>
      </c>
      <c r="I181" s="80"/>
      <c r="J181" s="120" t="s">
        <v>270</v>
      </c>
      <c r="K181" s="139">
        <v>1</v>
      </c>
      <c r="L181" s="137">
        <v>1.9400000000000001E-2</v>
      </c>
      <c r="P181" s="1">
        <f t="shared" si="7"/>
        <v>0</v>
      </c>
      <c r="Q181" s="1">
        <v>0.8</v>
      </c>
      <c r="R181" s="30">
        <v>9.7459999999997493E-2</v>
      </c>
      <c r="S181" s="4">
        <f t="shared" si="8"/>
        <v>0.89745999999999748</v>
      </c>
      <c r="X181" s="173">
        <v>9</v>
      </c>
      <c r="Y181" s="173">
        <v>9</v>
      </c>
      <c r="Z181" s="185"/>
    </row>
    <row r="182" spans="1:26" s="1" customFormat="1" ht="15" x14ac:dyDescent="0.2">
      <c r="A182" s="7">
        <f t="shared" si="6"/>
        <v>179</v>
      </c>
      <c r="B182" s="29"/>
      <c r="C182" s="23"/>
      <c r="D182" s="80" t="s">
        <v>766</v>
      </c>
      <c r="E182" s="80" t="s">
        <v>1005</v>
      </c>
      <c r="F182" s="81">
        <v>32</v>
      </c>
      <c r="G182" s="81" t="s">
        <v>531</v>
      </c>
      <c r="H182" s="82">
        <v>35</v>
      </c>
      <c r="I182" s="91" t="s">
        <v>1002</v>
      </c>
      <c r="J182" s="120" t="s">
        <v>270</v>
      </c>
      <c r="K182" s="139">
        <v>1</v>
      </c>
      <c r="L182" s="137">
        <v>1.9400000000000001E-2</v>
      </c>
      <c r="P182" s="1">
        <f t="shared" si="7"/>
        <v>0</v>
      </c>
      <c r="Q182" s="1">
        <v>0.8</v>
      </c>
      <c r="R182" s="30">
        <v>9.7449999999997497E-2</v>
      </c>
      <c r="S182" s="4">
        <f t="shared" si="8"/>
        <v>0.89744999999999753</v>
      </c>
      <c r="X182" s="173">
        <v>7</v>
      </c>
      <c r="Y182" s="173">
        <v>7</v>
      </c>
      <c r="Z182" s="185"/>
    </row>
    <row r="183" spans="1:26" s="1" customFormat="1" ht="14.25" x14ac:dyDescent="0.2">
      <c r="A183" s="7">
        <f t="shared" si="6"/>
        <v>180</v>
      </c>
      <c r="B183" s="29"/>
      <c r="C183" s="23"/>
      <c r="D183" s="80" t="s">
        <v>1082</v>
      </c>
      <c r="E183" s="80" t="s">
        <v>1080</v>
      </c>
      <c r="F183" s="81">
        <v>32</v>
      </c>
      <c r="G183" s="81" t="s">
        <v>562</v>
      </c>
      <c r="H183" s="82">
        <v>35</v>
      </c>
      <c r="I183" s="100" t="s">
        <v>1081</v>
      </c>
      <c r="J183" s="120" t="s">
        <v>270</v>
      </c>
      <c r="K183" s="139">
        <v>1</v>
      </c>
      <c r="L183" s="137">
        <v>1.9400000000000001E-2</v>
      </c>
      <c r="P183" s="1">
        <f t="shared" si="7"/>
        <v>0</v>
      </c>
      <c r="Q183" s="1">
        <v>0.8</v>
      </c>
      <c r="R183" s="30">
        <v>9.7439999999997404E-2</v>
      </c>
      <c r="S183" s="4">
        <f t="shared" si="8"/>
        <v>0.89743999999999746</v>
      </c>
      <c r="X183" s="173">
        <v>4</v>
      </c>
      <c r="Y183" s="173">
        <v>4</v>
      </c>
      <c r="Z183" s="185"/>
    </row>
    <row r="184" spans="1:26" s="1" customFormat="1" ht="14.25" x14ac:dyDescent="0.2">
      <c r="A184" s="7">
        <f t="shared" si="6"/>
        <v>181</v>
      </c>
      <c r="B184" s="29"/>
      <c r="C184" s="23"/>
      <c r="D184" s="80" t="s">
        <v>767</v>
      </c>
      <c r="E184" s="80" t="s">
        <v>768</v>
      </c>
      <c r="F184" s="81">
        <v>16</v>
      </c>
      <c r="G184" s="81" t="s">
        <v>562</v>
      </c>
      <c r="H184" s="82">
        <v>35</v>
      </c>
      <c r="I184" s="80"/>
      <c r="J184" s="120" t="s">
        <v>270</v>
      </c>
      <c r="K184" s="139">
        <v>1.5</v>
      </c>
      <c r="L184" s="137">
        <v>2.9100000000000001E-2</v>
      </c>
      <c r="P184" s="1">
        <f t="shared" si="7"/>
        <v>0</v>
      </c>
      <c r="Q184" s="1">
        <v>0.8</v>
      </c>
      <c r="R184" s="30">
        <v>9.7429999999997394E-2</v>
      </c>
      <c r="S184" s="4">
        <f t="shared" si="8"/>
        <v>0.8974299999999974</v>
      </c>
      <c r="X184" s="173">
        <v>3</v>
      </c>
      <c r="Y184" s="173">
        <v>3</v>
      </c>
      <c r="Z184" s="185"/>
    </row>
    <row r="185" spans="1:26" s="1" customFormat="1" ht="14.25" x14ac:dyDescent="0.2">
      <c r="A185" s="7">
        <f t="shared" si="6"/>
        <v>182</v>
      </c>
      <c r="B185" s="29"/>
      <c r="C185" s="23"/>
      <c r="D185" s="80" t="s">
        <v>769</v>
      </c>
      <c r="E185" s="80" t="s">
        <v>770</v>
      </c>
      <c r="F185" s="81">
        <v>16</v>
      </c>
      <c r="G185" s="81" t="s">
        <v>562</v>
      </c>
      <c r="H185" s="82">
        <v>35</v>
      </c>
      <c r="I185" s="80"/>
      <c r="J185" s="120" t="s">
        <v>270</v>
      </c>
      <c r="K185" s="139">
        <v>1.5</v>
      </c>
      <c r="L185" s="137">
        <v>2.9100000000000001E-2</v>
      </c>
      <c r="P185" s="1">
        <f t="shared" si="7"/>
        <v>0</v>
      </c>
      <c r="Q185" s="1">
        <v>0.8</v>
      </c>
      <c r="R185" s="30">
        <v>9.7419999999997398E-2</v>
      </c>
      <c r="S185" s="4">
        <f t="shared" si="8"/>
        <v>0.89741999999999744</v>
      </c>
      <c r="X185" s="173">
        <v>3</v>
      </c>
      <c r="Y185" s="173">
        <v>3</v>
      </c>
      <c r="Z185" s="185"/>
    </row>
    <row r="186" spans="1:26" s="1" customFormat="1" ht="14.25" x14ac:dyDescent="0.2">
      <c r="A186" s="7">
        <f t="shared" si="6"/>
        <v>183</v>
      </c>
      <c r="B186" s="29"/>
      <c r="C186" s="23"/>
      <c r="D186" s="80" t="s">
        <v>771</v>
      </c>
      <c r="E186" s="80" t="s">
        <v>772</v>
      </c>
      <c r="F186" s="81">
        <v>16</v>
      </c>
      <c r="G186" s="81" t="s">
        <v>562</v>
      </c>
      <c r="H186" s="82">
        <v>35</v>
      </c>
      <c r="I186" s="80"/>
      <c r="J186" s="120" t="s">
        <v>270</v>
      </c>
      <c r="K186" s="139">
        <v>1.5</v>
      </c>
      <c r="L186" s="137">
        <v>2.9100000000000001E-2</v>
      </c>
      <c r="P186" s="1">
        <f t="shared" si="7"/>
        <v>0</v>
      </c>
      <c r="Q186" s="1">
        <v>0.8</v>
      </c>
      <c r="R186" s="30">
        <v>9.7409999999997401E-2</v>
      </c>
      <c r="S186" s="4">
        <f t="shared" si="8"/>
        <v>0.89740999999999749</v>
      </c>
      <c r="X186" s="173">
        <v>3</v>
      </c>
      <c r="Y186" s="173">
        <v>3</v>
      </c>
      <c r="Z186" s="185"/>
    </row>
    <row r="187" spans="1:26" s="1" customFormat="1" ht="14.25" x14ac:dyDescent="0.2">
      <c r="A187" s="7">
        <f t="shared" si="6"/>
        <v>184</v>
      </c>
      <c r="B187" s="29"/>
      <c r="C187" s="23"/>
      <c r="D187" s="80" t="s">
        <v>773</v>
      </c>
      <c r="E187" s="80" t="s">
        <v>774</v>
      </c>
      <c r="F187" s="81">
        <v>16</v>
      </c>
      <c r="G187" s="81" t="s">
        <v>562</v>
      </c>
      <c r="H187" s="82">
        <v>35</v>
      </c>
      <c r="I187" s="80"/>
      <c r="J187" s="120" t="s">
        <v>270</v>
      </c>
      <c r="K187" s="139">
        <v>1.5</v>
      </c>
      <c r="L187" s="137">
        <v>2.9100000000000001E-2</v>
      </c>
      <c r="P187" s="1">
        <f t="shared" si="7"/>
        <v>0</v>
      </c>
      <c r="Q187" s="1">
        <v>0.8</v>
      </c>
      <c r="R187" s="30">
        <v>9.7399999999997405E-2</v>
      </c>
      <c r="S187" s="4">
        <f t="shared" si="8"/>
        <v>0.89739999999999742</v>
      </c>
      <c r="X187" s="173">
        <v>3</v>
      </c>
      <c r="Y187" s="173">
        <v>3</v>
      </c>
      <c r="Z187" s="185"/>
    </row>
    <row r="188" spans="1:26" s="1" customFormat="1" ht="14.25" x14ac:dyDescent="0.2">
      <c r="A188" s="7">
        <f t="shared" si="6"/>
        <v>185</v>
      </c>
      <c r="B188" s="29"/>
      <c r="C188" s="23"/>
      <c r="D188" s="80" t="s">
        <v>775</v>
      </c>
      <c r="E188" s="80" t="s">
        <v>776</v>
      </c>
      <c r="F188" s="81">
        <v>16</v>
      </c>
      <c r="G188" s="81" t="s">
        <v>562</v>
      </c>
      <c r="H188" s="82">
        <v>35</v>
      </c>
      <c r="I188" s="80"/>
      <c r="J188" s="120" t="s">
        <v>270</v>
      </c>
      <c r="K188" s="139">
        <v>1.5</v>
      </c>
      <c r="L188" s="137">
        <v>2.9100000000000001E-2</v>
      </c>
      <c r="P188" s="1">
        <f t="shared" si="7"/>
        <v>0</v>
      </c>
      <c r="Q188" s="1">
        <v>0.8</v>
      </c>
      <c r="R188" s="30">
        <v>9.7389999999997395E-2</v>
      </c>
      <c r="S188" s="4">
        <f t="shared" si="8"/>
        <v>0.89738999999999747</v>
      </c>
      <c r="X188" s="173">
        <v>3</v>
      </c>
      <c r="Y188" s="173">
        <v>3</v>
      </c>
      <c r="Z188" s="185"/>
    </row>
    <row r="189" spans="1:26" s="1" customFormat="1" ht="14.25" x14ac:dyDescent="0.2">
      <c r="A189" s="7">
        <f t="shared" si="6"/>
        <v>186</v>
      </c>
      <c r="B189" s="29"/>
      <c r="C189" s="23"/>
      <c r="D189" s="80" t="s">
        <v>777</v>
      </c>
      <c r="E189" s="80" t="s">
        <v>778</v>
      </c>
      <c r="F189" s="81">
        <v>16</v>
      </c>
      <c r="G189" s="81" t="s">
        <v>562</v>
      </c>
      <c r="H189" s="82">
        <v>35</v>
      </c>
      <c r="I189" s="80"/>
      <c r="J189" s="120" t="s">
        <v>270</v>
      </c>
      <c r="K189" s="139">
        <v>1.5</v>
      </c>
      <c r="L189" s="137">
        <v>2.9100000000000001E-2</v>
      </c>
      <c r="P189" s="1">
        <f t="shared" si="7"/>
        <v>0</v>
      </c>
      <c r="Q189" s="1">
        <v>0.8</v>
      </c>
      <c r="R189" s="30">
        <v>9.7379999999997399E-2</v>
      </c>
      <c r="S189" s="4">
        <f t="shared" si="8"/>
        <v>0.8973799999999974</v>
      </c>
      <c r="X189" s="173">
        <v>3</v>
      </c>
      <c r="Y189" s="173">
        <v>3</v>
      </c>
      <c r="Z189" s="185"/>
    </row>
    <row r="190" spans="1:26" s="1" customFormat="1" ht="14.25" x14ac:dyDescent="0.2">
      <c r="A190" s="7">
        <f t="shared" si="6"/>
        <v>187</v>
      </c>
      <c r="B190" s="29"/>
      <c r="C190" s="23"/>
      <c r="D190" s="80" t="s">
        <v>779</v>
      </c>
      <c r="E190" s="80" t="s">
        <v>780</v>
      </c>
      <c r="F190" s="81">
        <v>16</v>
      </c>
      <c r="G190" s="81" t="s">
        <v>562</v>
      </c>
      <c r="H190" s="82">
        <v>35</v>
      </c>
      <c r="I190" s="80"/>
      <c r="J190" s="120" t="s">
        <v>270</v>
      </c>
      <c r="K190" s="139">
        <v>1.5</v>
      </c>
      <c r="L190" s="137">
        <v>2.9100000000000001E-2</v>
      </c>
      <c r="P190" s="1">
        <f t="shared" si="7"/>
        <v>0</v>
      </c>
      <c r="Q190" s="1">
        <v>0.8</v>
      </c>
      <c r="R190" s="30">
        <v>9.7369999999997403E-2</v>
      </c>
      <c r="S190" s="4">
        <f t="shared" si="8"/>
        <v>0.89736999999999745</v>
      </c>
      <c r="X190" s="173">
        <v>3</v>
      </c>
      <c r="Y190" s="173">
        <v>3</v>
      </c>
      <c r="Z190" s="185"/>
    </row>
    <row r="191" spans="1:26" s="1" customFormat="1" ht="14.25" x14ac:dyDescent="0.2">
      <c r="A191" s="7">
        <f t="shared" si="6"/>
        <v>188</v>
      </c>
      <c r="B191" s="29"/>
      <c r="C191" s="23"/>
      <c r="D191" s="80" t="s">
        <v>781</v>
      </c>
      <c r="E191" s="80" t="s">
        <v>782</v>
      </c>
      <c r="F191" s="81">
        <v>32</v>
      </c>
      <c r="G191" s="81" t="s">
        <v>562</v>
      </c>
      <c r="H191" s="82">
        <v>35</v>
      </c>
      <c r="I191" s="80"/>
      <c r="J191" s="120" t="s">
        <v>270</v>
      </c>
      <c r="K191" s="139">
        <v>1.5</v>
      </c>
      <c r="L191" s="137">
        <v>2.9100000000000001E-2</v>
      </c>
      <c r="P191" s="1">
        <f t="shared" si="7"/>
        <v>0</v>
      </c>
      <c r="Q191" s="1">
        <v>0.8</v>
      </c>
      <c r="R191" s="30">
        <v>9.7359999999997393E-2</v>
      </c>
      <c r="S191" s="4">
        <f t="shared" si="8"/>
        <v>0.89735999999999749</v>
      </c>
      <c r="X191" s="173">
        <v>4</v>
      </c>
      <c r="Y191" s="173">
        <v>4</v>
      </c>
      <c r="Z191" s="185"/>
    </row>
    <row r="192" spans="1:26" s="1" customFormat="1" ht="14.25" x14ac:dyDescent="0.2">
      <c r="A192" s="7">
        <f t="shared" si="6"/>
        <v>189</v>
      </c>
      <c r="B192" s="29"/>
      <c r="C192" s="23"/>
      <c r="D192" s="80" t="s">
        <v>783</v>
      </c>
      <c r="E192" s="80" t="s">
        <v>784</v>
      </c>
      <c r="F192" s="81">
        <v>32</v>
      </c>
      <c r="G192" s="81" t="s">
        <v>563</v>
      </c>
      <c r="H192" s="82">
        <v>35</v>
      </c>
      <c r="I192" s="80"/>
      <c r="J192" s="120" t="s">
        <v>270</v>
      </c>
      <c r="K192" s="139">
        <v>1</v>
      </c>
      <c r="L192" s="137">
        <v>1.9400000000000001E-2</v>
      </c>
      <c r="P192" s="1">
        <f t="shared" si="7"/>
        <v>0</v>
      </c>
      <c r="Q192" s="1">
        <v>0.8</v>
      </c>
      <c r="R192" s="30">
        <v>9.7349999999997397E-2</v>
      </c>
      <c r="S192" s="4">
        <f t="shared" si="8"/>
        <v>0.89734999999999743</v>
      </c>
      <c r="X192" s="173">
        <v>4</v>
      </c>
      <c r="Y192" s="173">
        <v>4</v>
      </c>
      <c r="Z192" s="185"/>
    </row>
    <row r="193" spans="1:26" s="1" customFormat="1" ht="14.25" x14ac:dyDescent="0.2">
      <c r="A193" s="7">
        <f t="shared" si="6"/>
        <v>190</v>
      </c>
      <c r="B193" s="29"/>
      <c r="C193" s="23"/>
      <c r="D193" s="80" t="s">
        <v>1083</v>
      </c>
      <c r="E193" s="80" t="s">
        <v>886</v>
      </c>
      <c r="F193" s="81">
        <v>32</v>
      </c>
      <c r="G193" s="81" t="s">
        <v>563</v>
      </c>
      <c r="H193" s="82">
        <v>35</v>
      </c>
      <c r="I193" s="80"/>
      <c r="J193" s="120" t="s">
        <v>270</v>
      </c>
      <c r="K193" s="139">
        <v>1</v>
      </c>
      <c r="L193" s="137">
        <v>1.9400000000000001E-2</v>
      </c>
      <c r="P193" s="1">
        <f t="shared" si="7"/>
        <v>0</v>
      </c>
      <c r="Q193" s="1">
        <v>0.8</v>
      </c>
      <c r="R193" s="30">
        <v>9.7339999999997304E-2</v>
      </c>
      <c r="S193" s="4">
        <f t="shared" si="8"/>
        <v>0.89733999999999736</v>
      </c>
      <c r="X193" s="173">
        <v>5</v>
      </c>
      <c r="Y193" s="173">
        <v>5</v>
      </c>
      <c r="Z193" s="185"/>
    </row>
    <row r="194" spans="1:26" s="1" customFormat="1" ht="14.25" x14ac:dyDescent="0.2">
      <c r="A194" s="7">
        <f t="shared" si="6"/>
        <v>191</v>
      </c>
      <c r="B194" s="29"/>
      <c r="C194" s="23"/>
      <c r="D194" s="80" t="s">
        <v>1307</v>
      </c>
      <c r="E194" s="80" t="s">
        <v>788</v>
      </c>
      <c r="F194" s="81">
        <v>32</v>
      </c>
      <c r="G194" s="81" t="s">
        <v>531</v>
      </c>
      <c r="H194" s="82">
        <v>35</v>
      </c>
      <c r="I194" s="80"/>
      <c r="J194" s="120" t="s">
        <v>270</v>
      </c>
      <c r="K194" s="139">
        <v>1</v>
      </c>
      <c r="L194" s="137">
        <v>1.9400000000000001E-2</v>
      </c>
      <c r="P194" s="1">
        <f t="shared" si="7"/>
        <v>0</v>
      </c>
      <c r="Q194" s="1">
        <v>0.8</v>
      </c>
      <c r="R194" s="30">
        <v>9.7329999999997294E-2</v>
      </c>
      <c r="S194" s="4">
        <f t="shared" si="8"/>
        <v>0.8973299999999973</v>
      </c>
      <c r="X194" s="173">
        <v>3</v>
      </c>
      <c r="Y194" s="173">
        <v>3</v>
      </c>
      <c r="Z194" s="185"/>
    </row>
    <row r="195" spans="1:26" s="1" customFormat="1" ht="14.25" x14ac:dyDescent="0.2">
      <c r="A195" s="7">
        <f t="shared" si="6"/>
        <v>192</v>
      </c>
      <c r="B195" s="29"/>
      <c r="C195" s="23"/>
      <c r="D195" s="80" t="s">
        <v>785</v>
      </c>
      <c r="E195" s="80" t="s">
        <v>786</v>
      </c>
      <c r="F195" s="81">
        <v>32</v>
      </c>
      <c r="G195" s="81" t="s">
        <v>531</v>
      </c>
      <c r="H195" s="82">
        <v>35</v>
      </c>
      <c r="I195" s="85" t="s">
        <v>787</v>
      </c>
      <c r="J195" s="120" t="s">
        <v>270</v>
      </c>
      <c r="K195" s="139">
        <v>1</v>
      </c>
      <c r="L195" s="137">
        <v>1.9400000000000001E-2</v>
      </c>
      <c r="P195" s="1">
        <f t="shared" si="7"/>
        <v>0</v>
      </c>
      <c r="Q195" s="1">
        <v>0.8</v>
      </c>
      <c r="R195" s="30">
        <v>9.7319999999997298E-2</v>
      </c>
      <c r="S195" s="4">
        <f t="shared" si="8"/>
        <v>0.89731999999999734</v>
      </c>
      <c r="X195" s="173">
        <v>4</v>
      </c>
      <c r="Y195" s="173">
        <v>4</v>
      </c>
      <c r="Z195" s="185"/>
    </row>
    <row r="196" spans="1:26" s="1" customFormat="1" ht="14.25" x14ac:dyDescent="0.2">
      <c r="A196" s="7">
        <f t="shared" ref="A196:A212" si="9">RANK(S196,S$4:S$212,0)</f>
        <v>193</v>
      </c>
      <c r="B196" s="29"/>
      <c r="C196" s="23"/>
      <c r="D196" s="80" t="s">
        <v>792</v>
      </c>
      <c r="E196" s="80" t="s">
        <v>793</v>
      </c>
      <c r="F196" s="81">
        <v>50</v>
      </c>
      <c r="G196" s="81" t="s">
        <v>531</v>
      </c>
      <c r="H196" s="82">
        <v>35</v>
      </c>
      <c r="I196" s="80"/>
      <c r="J196" s="120" t="s">
        <v>270</v>
      </c>
      <c r="K196" s="139">
        <v>1</v>
      </c>
      <c r="L196" s="137">
        <v>1.9400000000000001E-2</v>
      </c>
      <c r="P196" s="1">
        <f t="shared" ref="P196:P212" si="10">IF(C196=0,0,1)</f>
        <v>0</v>
      </c>
      <c r="Q196" s="1">
        <v>0.8</v>
      </c>
      <c r="R196" s="30">
        <v>9.7309999999997301E-2</v>
      </c>
      <c r="S196" s="4">
        <f t="shared" ref="S196:S212" si="11">SUM(Q196+R196+P196)</f>
        <v>0.89730999999999739</v>
      </c>
      <c r="X196" s="173">
        <v>7</v>
      </c>
      <c r="Y196" s="173">
        <v>7</v>
      </c>
      <c r="Z196" s="185"/>
    </row>
    <row r="197" spans="1:26" s="1" customFormat="1" ht="14.25" x14ac:dyDescent="0.2">
      <c r="A197" s="7">
        <f t="shared" si="9"/>
        <v>194</v>
      </c>
      <c r="B197" s="29"/>
      <c r="C197" s="23"/>
      <c r="D197" s="80" t="s">
        <v>794</v>
      </c>
      <c r="E197" s="80" t="s">
        <v>795</v>
      </c>
      <c r="F197" s="81">
        <v>50</v>
      </c>
      <c r="G197" s="81" t="s">
        <v>531</v>
      </c>
      <c r="H197" s="82">
        <v>35</v>
      </c>
      <c r="I197" s="80"/>
      <c r="J197" s="120" t="s">
        <v>270</v>
      </c>
      <c r="K197" s="139">
        <v>1</v>
      </c>
      <c r="L197" s="137">
        <v>1.9400000000000001E-2</v>
      </c>
      <c r="P197" s="1">
        <f t="shared" si="10"/>
        <v>0</v>
      </c>
      <c r="Q197" s="1">
        <v>0.8</v>
      </c>
      <c r="R197" s="30">
        <v>9.7299999999997305E-2</v>
      </c>
      <c r="S197" s="4">
        <f t="shared" si="11"/>
        <v>0.89729999999999732</v>
      </c>
      <c r="X197" s="173">
        <v>7</v>
      </c>
      <c r="Y197" s="173">
        <v>7</v>
      </c>
      <c r="Z197" s="185"/>
    </row>
    <row r="198" spans="1:26" s="1" customFormat="1" ht="14.25" x14ac:dyDescent="0.2">
      <c r="A198" s="7">
        <f t="shared" si="9"/>
        <v>195</v>
      </c>
      <c r="B198" s="29"/>
      <c r="C198" s="23"/>
      <c r="D198" s="80" t="s">
        <v>789</v>
      </c>
      <c r="E198" s="80" t="s">
        <v>1084</v>
      </c>
      <c r="F198" s="81">
        <v>32</v>
      </c>
      <c r="G198" s="81" t="s">
        <v>531</v>
      </c>
      <c r="H198" s="82">
        <v>35</v>
      </c>
      <c r="I198" s="80"/>
      <c r="J198" s="120" t="s">
        <v>270</v>
      </c>
      <c r="K198" s="139">
        <v>1</v>
      </c>
      <c r="L198" s="137">
        <v>1.9400000000000001E-2</v>
      </c>
      <c r="P198" s="1">
        <f t="shared" si="10"/>
        <v>0</v>
      </c>
      <c r="Q198" s="1">
        <v>0.8</v>
      </c>
      <c r="R198" s="30">
        <v>9.7289999999997295E-2</v>
      </c>
      <c r="S198" s="4">
        <f t="shared" si="11"/>
        <v>0.89728999999999737</v>
      </c>
      <c r="X198" s="173">
        <v>5</v>
      </c>
      <c r="Y198" s="173">
        <v>5</v>
      </c>
      <c r="Z198" s="185"/>
    </row>
    <row r="199" spans="1:26" s="1" customFormat="1" ht="14.25" x14ac:dyDescent="0.2">
      <c r="A199" s="7">
        <f t="shared" si="9"/>
        <v>196</v>
      </c>
      <c r="B199" s="29"/>
      <c r="C199" s="23"/>
      <c r="D199" s="80" t="s">
        <v>1180</v>
      </c>
      <c r="E199" s="80" t="s">
        <v>790</v>
      </c>
      <c r="F199" s="81">
        <v>32</v>
      </c>
      <c r="G199" s="81" t="s">
        <v>531</v>
      </c>
      <c r="H199" s="82">
        <v>35</v>
      </c>
      <c r="I199" s="80"/>
      <c r="J199" s="120" t="s">
        <v>270</v>
      </c>
      <c r="K199" s="139">
        <v>1</v>
      </c>
      <c r="L199" s="137">
        <v>1.9400000000000001E-2</v>
      </c>
      <c r="P199" s="1">
        <f t="shared" si="10"/>
        <v>0</v>
      </c>
      <c r="Q199" s="1">
        <v>0.8</v>
      </c>
      <c r="R199" s="30">
        <v>9.7279999999997299E-2</v>
      </c>
      <c r="S199" s="4">
        <f t="shared" si="11"/>
        <v>0.8972799999999973</v>
      </c>
      <c r="X199" s="173">
        <v>5</v>
      </c>
      <c r="Y199" s="173">
        <v>5</v>
      </c>
      <c r="Z199" s="185"/>
    </row>
    <row r="200" spans="1:26" s="1" customFormat="1" ht="14.25" x14ac:dyDescent="0.2">
      <c r="A200" s="7">
        <f t="shared" si="9"/>
        <v>197</v>
      </c>
      <c r="B200" s="29"/>
      <c r="C200" s="23"/>
      <c r="D200" s="80" t="s">
        <v>1308</v>
      </c>
      <c r="E200" s="80" t="s">
        <v>796</v>
      </c>
      <c r="F200" s="81">
        <v>50</v>
      </c>
      <c r="G200" s="81" t="s">
        <v>531</v>
      </c>
      <c r="H200" s="82">
        <v>35</v>
      </c>
      <c r="I200" s="80"/>
      <c r="J200" s="120" t="s">
        <v>270</v>
      </c>
      <c r="K200" s="139">
        <v>1</v>
      </c>
      <c r="L200" s="137">
        <v>1.9400000000000001E-2</v>
      </c>
      <c r="P200" s="1">
        <f t="shared" si="10"/>
        <v>0</v>
      </c>
      <c r="Q200" s="1">
        <v>0.8</v>
      </c>
      <c r="R200" s="30">
        <v>9.7269999999997303E-2</v>
      </c>
      <c r="S200" s="4">
        <f t="shared" si="11"/>
        <v>0.89726999999999735</v>
      </c>
      <c r="X200" s="173">
        <v>6</v>
      </c>
      <c r="Y200" s="173">
        <v>6</v>
      </c>
      <c r="Z200" s="185"/>
    </row>
    <row r="201" spans="1:26" s="1" customFormat="1" ht="14.25" x14ac:dyDescent="0.2">
      <c r="A201" s="7">
        <f t="shared" si="9"/>
        <v>198</v>
      </c>
      <c r="B201" s="29"/>
      <c r="C201" s="23"/>
      <c r="D201" s="80" t="s">
        <v>791</v>
      </c>
      <c r="E201" s="80" t="s">
        <v>1085</v>
      </c>
      <c r="F201" s="81">
        <v>50</v>
      </c>
      <c r="G201" s="81" t="s">
        <v>531</v>
      </c>
      <c r="H201" s="82">
        <v>35</v>
      </c>
      <c r="I201" s="80"/>
      <c r="J201" s="120" t="s">
        <v>270</v>
      </c>
      <c r="K201" s="139">
        <v>1</v>
      </c>
      <c r="L201" s="137">
        <v>1.9400000000000001E-2</v>
      </c>
      <c r="P201" s="1">
        <f t="shared" si="10"/>
        <v>0</v>
      </c>
      <c r="Q201" s="1">
        <v>0.8</v>
      </c>
      <c r="R201" s="30">
        <v>9.7259999999997293E-2</v>
      </c>
      <c r="S201" s="4">
        <f t="shared" si="11"/>
        <v>0.89725999999999728</v>
      </c>
      <c r="X201" s="173">
        <v>8</v>
      </c>
      <c r="Y201" s="173">
        <v>8</v>
      </c>
      <c r="Z201" s="185"/>
    </row>
    <row r="202" spans="1:26" s="1" customFormat="1" ht="14.25" x14ac:dyDescent="0.2">
      <c r="A202" s="7">
        <f t="shared" si="9"/>
        <v>199</v>
      </c>
      <c r="B202" s="29"/>
      <c r="C202" s="23"/>
      <c r="D202" s="80" t="s">
        <v>1282</v>
      </c>
      <c r="E202" s="80" t="s">
        <v>1181</v>
      </c>
      <c r="F202" s="81">
        <v>32</v>
      </c>
      <c r="G202" s="81" t="s">
        <v>562</v>
      </c>
      <c r="H202" s="82">
        <v>35</v>
      </c>
      <c r="I202" s="80"/>
      <c r="J202" s="120" t="s">
        <v>270</v>
      </c>
      <c r="K202" s="139">
        <v>1</v>
      </c>
      <c r="L202" s="137">
        <v>1.9400000000000001E-2</v>
      </c>
      <c r="P202" s="1">
        <f t="shared" si="10"/>
        <v>0</v>
      </c>
      <c r="Q202" s="1">
        <v>0.8</v>
      </c>
      <c r="R202" s="30">
        <v>9.7249999999997297E-2</v>
      </c>
      <c r="S202" s="4">
        <f t="shared" si="11"/>
        <v>0.89724999999999733</v>
      </c>
      <c r="X202" s="172" t="s">
        <v>1365</v>
      </c>
      <c r="Y202" s="172" t="s">
        <v>1365</v>
      </c>
      <c r="Z202" s="185"/>
    </row>
    <row r="203" spans="1:26" s="1" customFormat="1" ht="14.25" x14ac:dyDescent="0.2">
      <c r="A203" s="7">
        <f t="shared" si="9"/>
        <v>200</v>
      </c>
      <c r="B203" s="29"/>
      <c r="C203" s="23"/>
      <c r="D203" s="80" t="s">
        <v>797</v>
      </c>
      <c r="E203" s="80" t="s">
        <v>798</v>
      </c>
      <c r="F203" s="81">
        <v>50</v>
      </c>
      <c r="G203" s="81" t="s">
        <v>531</v>
      </c>
      <c r="H203" s="82">
        <v>35</v>
      </c>
      <c r="I203" s="80"/>
      <c r="J203" s="120" t="s">
        <v>270</v>
      </c>
      <c r="K203" s="139">
        <v>1</v>
      </c>
      <c r="L203" s="137">
        <v>1.9400000000000001E-2</v>
      </c>
      <c r="P203" s="1">
        <f t="shared" si="10"/>
        <v>0</v>
      </c>
      <c r="Q203" s="1">
        <v>0.8</v>
      </c>
      <c r="R203" s="30">
        <v>9.7239999999997204E-2</v>
      </c>
      <c r="S203" s="4">
        <f t="shared" si="11"/>
        <v>0.89723999999999726</v>
      </c>
      <c r="X203" s="173">
        <v>6</v>
      </c>
      <c r="Y203" s="173">
        <v>6</v>
      </c>
      <c r="Z203" s="185"/>
    </row>
    <row r="204" spans="1:26" s="1" customFormat="1" ht="14.25" x14ac:dyDescent="0.2">
      <c r="A204" s="7">
        <f t="shared" si="9"/>
        <v>201</v>
      </c>
      <c r="B204" s="29"/>
      <c r="C204" s="23"/>
      <c r="D204" s="80" t="s">
        <v>799</v>
      </c>
      <c r="E204" s="80" t="s">
        <v>800</v>
      </c>
      <c r="F204" s="81">
        <v>50</v>
      </c>
      <c r="G204" s="81" t="s">
        <v>531</v>
      </c>
      <c r="H204" s="82">
        <v>35</v>
      </c>
      <c r="I204" s="80"/>
      <c r="J204" s="120" t="s">
        <v>270</v>
      </c>
      <c r="K204" s="139">
        <v>1</v>
      </c>
      <c r="L204" s="137">
        <v>1.9400000000000001E-2</v>
      </c>
      <c r="P204" s="1">
        <f t="shared" si="10"/>
        <v>0</v>
      </c>
      <c r="Q204" s="1">
        <v>0.8</v>
      </c>
      <c r="R204" s="30">
        <v>9.7229999999997194E-2</v>
      </c>
      <c r="S204" s="4">
        <f t="shared" si="11"/>
        <v>0.8972299999999972</v>
      </c>
      <c r="X204" s="173">
        <v>6</v>
      </c>
      <c r="Y204" s="173">
        <v>6</v>
      </c>
      <c r="Z204" s="185"/>
    </row>
    <row r="205" spans="1:26" s="1" customFormat="1" ht="14.25" x14ac:dyDescent="0.2">
      <c r="A205" s="7">
        <f t="shared" si="9"/>
        <v>202</v>
      </c>
      <c r="B205" s="29"/>
      <c r="C205" s="23"/>
      <c r="D205" s="80" t="s">
        <v>801</v>
      </c>
      <c r="E205" s="80" t="s">
        <v>802</v>
      </c>
      <c r="F205" s="81">
        <v>32</v>
      </c>
      <c r="G205" s="81" t="s">
        <v>562</v>
      </c>
      <c r="H205" s="82">
        <v>35</v>
      </c>
      <c r="I205" s="80"/>
      <c r="J205" s="120" t="s">
        <v>270</v>
      </c>
      <c r="K205" s="139">
        <v>1</v>
      </c>
      <c r="L205" s="137">
        <v>1.9400000000000001E-2</v>
      </c>
      <c r="P205" s="1">
        <f t="shared" si="10"/>
        <v>0</v>
      </c>
      <c r="Q205" s="1">
        <v>0.8</v>
      </c>
      <c r="R205" s="30">
        <v>9.7219999999997198E-2</v>
      </c>
      <c r="S205" s="4">
        <f t="shared" si="11"/>
        <v>0.89721999999999724</v>
      </c>
      <c r="X205" s="173">
        <v>5</v>
      </c>
      <c r="Y205" s="173">
        <v>5</v>
      </c>
      <c r="Z205" s="185"/>
    </row>
    <row r="206" spans="1:26" s="1" customFormat="1" ht="14.25" x14ac:dyDescent="0.2">
      <c r="A206" s="7">
        <f t="shared" si="9"/>
        <v>203</v>
      </c>
      <c r="B206" s="29"/>
      <c r="C206" s="23"/>
      <c r="D206" s="80" t="s">
        <v>1309</v>
      </c>
      <c r="E206" s="80" t="s">
        <v>803</v>
      </c>
      <c r="F206" s="81">
        <v>50</v>
      </c>
      <c r="G206" s="81" t="s">
        <v>562</v>
      </c>
      <c r="H206" s="82">
        <v>35</v>
      </c>
      <c r="I206" s="80"/>
      <c r="J206" s="120" t="s">
        <v>270</v>
      </c>
      <c r="K206" s="139">
        <v>1</v>
      </c>
      <c r="L206" s="137">
        <v>1.9400000000000001E-2</v>
      </c>
      <c r="P206" s="1">
        <f t="shared" si="10"/>
        <v>0</v>
      </c>
      <c r="Q206" s="1">
        <v>0.8</v>
      </c>
      <c r="R206" s="30">
        <v>9.7209999999997201E-2</v>
      </c>
      <c r="S206" s="4">
        <f t="shared" si="11"/>
        <v>0.89720999999999729</v>
      </c>
      <c r="X206" s="173">
        <v>7</v>
      </c>
      <c r="Y206" s="173">
        <v>7</v>
      </c>
      <c r="Z206" s="185"/>
    </row>
    <row r="207" spans="1:26" s="1" customFormat="1" ht="15" x14ac:dyDescent="0.2">
      <c r="A207" s="7">
        <f t="shared" si="9"/>
        <v>204</v>
      </c>
      <c r="B207" s="29"/>
      <c r="C207" s="23"/>
      <c r="D207" s="80" t="s">
        <v>804</v>
      </c>
      <c r="E207" s="80" t="s">
        <v>1037</v>
      </c>
      <c r="F207" s="81">
        <v>64</v>
      </c>
      <c r="G207" s="81" t="s">
        <v>531</v>
      </c>
      <c r="H207" s="82">
        <v>35</v>
      </c>
      <c r="I207" s="91" t="s">
        <v>1038</v>
      </c>
      <c r="J207" s="120" t="s">
        <v>270</v>
      </c>
      <c r="K207" s="139">
        <v>1</v>
      </c>
      <c r="L207" s="137">
        <v>1.9400000000000001E-2</v>
      </c>
      <c r="P207" s="1">
        <f t="shared" si="10"/>
        <v>0</v>
      </c>
      <c r="Q207" s="1">
        <v>0.8</v>
      </c>
      <c r="R207" s="30">
        <v>9.7199999999997205E-2</v>
      </c>
      <c r="S207" s="4">
        <f t="shared" si="11"/>
        <v>0.89719999999999722</v>
      </c>
      <c r="X207" s="173">
        <v>7</v>
      </c>
      <c r="Y207" s="173">
        <v>7</v>
      </c>
      <c r="Z207" s="185"/>
    </row>
    <row r="208" spans="1:26" s="1" customFormat="1" ht="14.25" x14ac:dyDescent="0.2">
      <c r="A208" s="7">
        <f t="shared" si="9"/>
        <v>205</v>
      </c>
      <c r="B208" s="29"/>
      <c r="C208" s="23"/>
      <c r="D208" s="80" t="s">
        <v>805</v>
      </c>
      <c r="E208" s="80" t="s">
        <v>806</v>
      </c>
      <c r="F208" s="81">
        <v>32</v>
      </c>
      <c r="G208" s="81" t="s">
        <v>562</v>
      </c>
      <c r="H208" s="82">
        <v>35</v>
      </c>
      <c r="I208" s="80"/>
      <c r="J208" s="120" t="s">
        <v>270</v>
      </c>
      <c r="K208" s="139">
        <v>1</v>
      </c>
      <c r="L208" s="137">
        <v>1.9400000000000001E-2</v>
      </c>
      <c r="P208" s="1">
        <f t="shared" si="10"/>
        <v>0</v>
      </c>
      <c r="Q208" s="1">
        <v>0.8</v>
      </c>
      <c r="R208" s="30">
        <v>9.7189999999997195E-2</v>
      </c>
      <c r="S208" s="4">
        <f t="shared" si="11"/>
        <v>0.89718999999999727</v>
      </c>
      <c r="X208" s="173">
        <v>6</v>
      </c>
      <c r="Y208" s="173">
        <v>6</v>
      </c>
      <c r="Z208" s="185"/>
    </row>
    <row r="209" spans="1:26" s="1" customFormat="1" ht="14.25" x14ac:dyDescent="0.2">
      <c r="A209" s="7">
        <f t="shared" si="9"/>
        <v>206</v>
      </c>
      <c r="B209" s="29"/>
      <c r="C209" s="23"/>
      <c r="D209" s="80" t="s">
        <v>807</v>
      </c>
      <c r="E209" s="80" t="s">
        <v>808</v>
      </c>
      <c r="F209" s="81">
        <v>32</v>
      </c>
      <c r="G209" s="81" t="s">
        <v>563</v>
      </c>
      <c r="H209" s="82">
        <v>35</v>
      </c>
      <c r="I209" s="80"/>
      <c r="J209" s="120" t="s">
        <v>270</v>
      </c>
      <c r="K209" s="139">
        <v>1</v>
      </c>
      <c r="L209" s="137">
        <v>1.9400000000000001E-2</v>
      </c>
      <c r="P209" s="1">
        <f t="shared" si="10"/>
        <v>0</v>
      </c>
      <c r="Q209" s="1">
        <v>0.8</v>
      </c>
      <c r="R209" s="30">
        <v>9.7179999999997199E-2</v>
      </c>
      <c r="S209" s="4">
        <f t="shared" si="11"/>
        <v>0.8971799999999972</v>
      </c>
      <c r="X209" s="173">
        <v>4</v>
      </c>
      <c r="Y209" s="173">
        <v>4</v>
      </c>
      <c r="Z209" s="185"/>
    </row>
    <row r="210" spans="1:26" s="1" customFormat="1" ht="14.25" x14ac:dyDescent="0.2">
      <c r="A210" s="7">
        <f t="shared" si="9"/>
        <v>207</v>
      </c>
      <c r="B210" s="29"/>
      <c r="C210" s="23"/>
      <c r="D210" s="80" t="s">
        <v>1349</v>
      </c>
      <c r="E210" s="80" t="s">
        <v>1088</v>
      </c>
      <c r="F210" s="81">
        <v>32</v>
      </c>
      <c r="G210" s="81" t="s">
        <v>531</v>
      </c>
      <c r="H210" s="82">
        <v>35</v>
      </c>
      <c r="I210" s="80"/>
      <c r="J210" s="120" t="s">
        <v>270</v>
      </c>
      <c r="K210" s="139">
        <v>1</v>
      </c>
      <c r="L210" s="137">
        <v>1.9400000000000001E-2</v>
      </c>
      <c r="P210" s="1">
        <f t="shared" si="10"/>
        <v>0</v>
      </c>
      <c r="Q210" s="1">
        <v>0.8</v>
      </c>
      <c r="R210" s="30">
        <v>9.7169999999997203E-2</v>
      </c>
      <c r="S210" s="4">
        <f t="shared" si="11"/>
        <v>0.89716999999999725</v>
      </c>
      <c r="X210" s="173">
        <v>3</v>
      </c>
      <c r="Y210" s="173">
        <v>3</v>
      </c>
      <c r="Z210" s="185"/>
    </row>
    <row r="211" spans="1:26" s="1" customFormat="1" ht="14.25" x14ac:dyDescent="0.2">
      <c r="A211" s="7">
        <f t="shared" si="9"/>
        <v>208</v>
      </c>
      <c r="B211" s="29"/>
      <c r="C211" s="23"/>
      <c r="D211" s="80" t="s">
        <v>1283</v>
      </c>
      <c r="E211" s="80" t="s">
        <v>1182</v>
      </c>
      <c r="F211" s="81">
        <v>32</v>
      </c>
      <c r="G211" s="81" t="s">
        <v>531</v>
      </c>
      <c r="H211" s="82">
        <v>35</v>
      </c>
      <c r="I211" s="80"/>
      <c r="J211" s="120" t="s">
        <v>270</v>
      </c>
      <c r="K211" s="139">
        <v>1</v>
      </c>
      <c r="L211" s="137">
        <v>1.9400000000000001E-2</v>
      </c>
      <c r="P211" s="1">
        <f t="shared" si="10"/>
        <v>0</v>
      </c>
      <c r="Q211" s="1">
        <v>0.8</v>
      </c>
      <c r="R211" s="30">
        <v>9.7159999999997207E-2</v>
      </c>
      <c r="S211" s="4">
        <f t="shared" si="11"/>
        <v>0.89715999999999729</v>
      </c>
      <c r="X211" s="173">
        <v>3</v>
      </c>
      <c r="Y211" s="173">
        <v>3</v>
      </c>
      <c r="Z211" s="185"/>
    </row>
    <row r="212" spans="1:26" s="1" customFormat="1" ht="14.25" x14ac:dyDescent="0.2">
      <c r="A212" s="7">
        <f t="shared" si="9"/>
        <v>209</v>
      </c>
      <c r="B212" s="29"/>
      <c r="C212" s="23"/>
      <c r="D212" s="80" t="s">
        <v>809</v>
      </c>
      <c r="E212" s="80" t="s">
        <v>810</v>
      </c>
      <c r="F212" s="81">
        <v>32</v>
      </c>
      <c r="G212" s="81" t="s">
        <v>563</v>
      </c>
      <c r="H212" s="82">
        <v>35</v>
      </c>
      <c r="I212" s="80"/>
      <c r="J212" s="120" t="s">
        <v>270</v>
      </c>
      <c r="K212" s="139">
        <v>1</v>
      </c>
      <c r="L212" s="137">
        <v>1.9400000000000001E-2</v>
      </c>
      <c r="P212" s="1">
        <f t="shared" si="10"/>
        <v>0</v>
      </c>
      <c r="Q212" s="1">
        <v>0.8</v>
      </c>
      <c r="R212" s="30">
        <v>9.7149999999997197E-2</v>
      </c>
      <c r="S212" s="4">
        <f t="shared" si="11"/>
        <v>0.89714999999999723</v>
      </c>
      <c r="X212" s="173">
        <v>3</v>
      </c>
      <c r="Y212" s="173">
        <v>3</v>
      </c>
      <c r="Z212" s="185"/>
    </row>
    <row r="213" spans="1:26" ht="39.950000000000003" customHeight="1" x14ac:dyDescent="0.2">
      <c r="B213" s="263" t="s">
        <v>570</v>
      </c>
      <c r="C213" s="256"/>
      <c r="D213" s="256"/>
      <c r="E213" s="256"/>
      <c r="F213" s="256"/>
      <c r="G213" s="256"/>
      <c r="H213" s="256"/>
      <c r="I213" s="256"/>
      <c r="J213" s="256"/>
      <c r="K213" s="264"/>
      <c r="L213" s="134"/>
    </row>
    <row r="252" spans="4:4" x14ac:dyDescent="0.2">
      <c r="D252" s="87"/>
    </row>
  </sheetData>
  <mergeCells count="2">
    <mergeCell ref="B1:K1"/>
    <mergeCell ref="B213:K213"/>
  </mergeCells>
  <phoneticPr fontId="1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Y281"/>
  <sheetViews>
    <sheetView topLeftCell="B46" zoomScaleNormal="100" workbookViewId="0">
      <selection activeCell="I37" sqref="I37"/>
    </sheetView>
  </sheetViews>
  <sheetFormatPr defaultRowHeight="12.75" x14ac:dyDescent="0.2"/>
  <cols>
    <col min="1" max="1" width="8.7109375" hidden="1" customWidth="1"/>
    <col min="2" max="2" width="9.140625" customWidth="1"/>
    <col min="3" max="3" width="7.28515625" customWidth="1"/>
    <col min="4" max="4" width="54.7109375" customWidth="1"/>
    <col min="5" max="5" width="40.7109375" customWidth="1"/>
    <col min="6" max="7" width="11.7109375" customWidth="1"/>
    <col min="8" max="8" width="11.7109375" hidden="1" customWidth="1"/>
    <col min="9" max="9" width="33.7109375" customWidth="1"/>
    <col min="10" max="11" width="10.7109375" customWidth="1"/>
    <col min="12" max="12" width="10.7109375" style="21" hidden="1" customWidth="1"/>
    <col min="13" max="16" width="9.140625" hidden="1" customWidth="1"/>
    <col min="17" max="17" width="13.85546875" hidden="1" customWidth="1"/>
    <col min="18" max="18" width="14.42578125" hidden="1" customWidth="1"/>
    <col min="19" max="19" width="14" hidden="1" customWidth="1"/>
    <col min="20" max="23" width="9.140625" hidden="1" customWidth="1"/>
    <col min="24" max="24" width="9.140625" style="174" hidden="1" customWidth="1"/>
    <col min="25" max="25" width="9.140625" hidden="1" customWidth="1"/>
    <col min="26" max="26" width="9.140625" customWidth="1"/>
  </cols>
  <sheetData>
    <row r="1" spans="1:25" ht="39.950000000000003" customHeight="1" x14ac:dyDescent="0.2">
      <c r="A1" s="38"/>
      <c r="B1" s="265" t="s">
        <v>811</v>
      </c>
      <c r="C1" s="260"/>
      <c r="D1" s="260"/>
      <c r="E1" s="260"/>
      <c r="F1" s="260"/>
      <c r="G1" s="260"/>
      <c r="H1" s="260"/>
      <c r="I1" s="260"/>
      <c r="J1" s="261"/>
      <c r="K1" s="261"/>
      <c r="L1" s="266"/>
      <c r="M1" s="38"/>
    </row>
    <row r="2" spans="1:25" ht="35.1" customHeight="1" x14ac:dyDescent="0.25">
      <c r="A2" s="35" t="s">
        <v>108</v>
      </c>
      <c r="B2" s="33" t="s">
        <v>107</v>
      </c>
      <c r="C2" s="34" t="s">
        <v>106</v>
      </c>
      <c r="D2" s="10" t="s">
        <v>528</v>
      </c>
      <c r="E2" s="10" t="s">
        <v>529</v>
      </c>
      <c r="F2" s="10" t="s">
        <v>530</v>
      </c>
      <c r="G2" s="10" t="s">
        <v>559</v>
      </c>
      <c r="H2" s="10" t="s">
        <v>560</v>
      </c>
      <c r="I2" s="10" t="s">
        <v>561</v>
      </c>
      <c r="J2" s="105" t="s">
        <v>487</v>
      </c>
      <c r="K2" s="66" t="s">
        <v>928</v>
      </c>
      <c r="L2" s="143" t="s">
        <v>1102</v>
      </c>
      <c r="M2" s="36" t="s">
        <v>136</v>
      </c>
      <c r="N2" s="36" t="s">
        <v>137</v>
      </c>
      <c r="Y2" s="179" t="s">
        <v>1393</v>
      </c>
    </row>
    <row r="3" spans="1:25" ht="3" customHeight="1" x14ac:dyDescent="0.25">
      <c r="A3" s="35"/>
      <c r="B3" s="33"/>
      <c r="C3" s="34"/>
      <c r="D3" s="10"/>
      <c r="E3" s="10"/>
      <c r="F3" s="10"/>
      <c r="G3" s="10"/>
      <c r="H3" s="10"/>
      <c r="I3" s="10"/>
      <c r="J3" s="106"/>
      <c r="K3" s="67"/>
      <c r="L3" s="144"/>
      <c r="M3" s="36"/>
      <c r="Y3" s="174"/>
    </row>
    <row r="4" spans="1:25" s="1" customFormat="1" ht="14.25" x14ac:dyDescent="0.2">
      <c r="A4" s="7">
        <f t="shared" ref="A4:A13" si="0">RANK(S4,S$4:S$280,0)</f>
        <v>1</v>
      </c>
      <c r="B4" s="29"/>
      <c r="C4" s="72"/>
      <c r="D4" s="15" t="s">
        <v>812</v>
      </c>
      <c r="E4" s="15" t="s">
        <v>813</v>
      </c>
      <c r="F4" s="16">
        <v>10</v>
      </c>
      <c r="G4" s="16" t="s">
        <v>531</v>
      </c>
      <c r="H4" s="17">
        <v>12</v>
      </c>
      <c r="I4" s="50"/>
      <c r="J4" s="107" t="s">
        <v>271</v>
      </c>
      <c r="K4" s="146">
        <v>1</v>
      </c>
      <c r="L4" s="145">
        <v>4.0000000000000001E-3</v>
      </c>
      <c r="P4" s="1">
        <f t="shared" ref="P4:P67" si="1">IF(C4=0,0,1)</f>
        <v>0</v>
      </c>
      <c r="Q4" s="1">
        <v>0.7</v>
      </c>
      <c r="R4" s="30">
        <v>9.7129999999997094E-2</v>
      </c>
      <c r="S4" s="4">
        <f t="shared" ref="S4:S67" si="2">SUM(Q4+R4+P4)</f>
        <v>0.79712999999999701</v>
      </c>
      <c r="X4" s="173">
        <v>2</v>
      </c>
      <c r="Y4" s="173">
        <v>2</v>
      </c>
    </row>
    <row r="5" spans="1:25" s="1" customFormat="1" ht="14.25" x14ac:dyDescent="0.2">
      <c r="A5" s="7">
        <f t="shared" si="0"/>
        <v>2</v>
      </c>
      <c r="B5" s="29"/>
      <c r="C5" s="72"/>
      <c r="D5" s="15" t="s">
        <v>1</v>
      </c>
      <c r="E5" s="15" t="s">
        <v>2</v>
      </c>
      <c r="F5" s="16">
        <v>10</v>
      </c>
      <c r="G5" s="16" t="s">
        <v>531</v>
      </c>
      <c r="H5" s="17">
        <v>12</v>
      </c>
      <c r="I5" s="50" t="s">
        <v>446</v>
      </c>
      <c r="J5" s="51" t="s">
        <v>271</v>
      </c>
      <c r="K5" s="146">
        <v>1</v>
      </c>
      <c r="L5" s="145">
        <v>4.0000000000000001E-3</v>
      </c>
      <c r="N5" s="1" t="s">
        <v>609</v>
      </c>
      <c r="P5" s="1">
        <f t="shared" si="1"/>
        <v>0</v>
      </c>
      <c r="Q5" s="1">
        <v>0.7</v>
      </c>
      <c r="R5" s="30">
        <v>9.7119999999997098E-2</v>
      </c>
      <c r="S5" s="4">
        <f t="shared" si="2"/>
        <v>0.79711999999999705</v>
      </c>
      <c r="X5" s="173">
        <v>2</v>
      </c>
      <c r="Y5" s="173">
        <v>2</v>
      </c>
    </row>
    <row r="6" spans="1:25" s="1" customFormat="1" ht="14.25" x14ac:dyDescent="0.2">
      <c r="A6" s="7">
        <f t="shared" si="0"/>
        <v>3</v>
      </c>
      <c r="B6" s="29"/>
      <c r="C6" s="72"/>
      <c r="D6" s="15" t="s">
        <v>1311</v>
      </c>
      <c r="E6" s="15" t="s">
        <v>1342</v>
      </c>
      <c r="F6" s="16">
        <v>10</v>
      </c>
      <c r="G6" s="16" t="s">
        <v>531</v>
      </c>
      <c r="H6" s="17">
        <v>12</v>
      </c>
      <c r="I6" s="50" t="s">
        <v>1195</v>
      </c>
      <c r="J6" s="51" t="s">
        <v>271</v>
      </c>
      <c r="K6" s="146">
        <v>1</v>
      </c>
      <c r="L6" s="145">
        <v>4.0000000000000001E-3</v>
      </c>
      <c r="M6" s="1" t="s">
        <v>609</v>
      </c>
      <c r="N6" s="1" t="s">
        <v>609</v>
      </c>
      <c r="P6" s="1">
        <f t="shared" si="1"/>
        <v>0</v>
      </c>
      <c r="Q6" s="1">
        <v>0.7</v>
      </c>
      <c r="R6" s="30">
        <v>9.7109999999997101E-2</v>
      </c>
      <c r="S6" s="4">
        <f t="shared" si="2"/>
        <v>0.7971099999999971</v>
      </c>
      <c r="X6" s="173">
        <v>2</v>
      </c>
      <c r="Y6" s="173">
        <v>2</v>
      </c>
    </row>
    <row r="7" spans="1:25" s="1" customFormat="1" ht="14.25" x14ac:dyDescent="0.2">
      <c r="A7" s="7">
        <f t="shared" si="0"/>
        <v>4</v>
      </c>
      <c r="B7" s="29"/>
      <c r="C7" s="72"/>
      <c r="D7" s="15" t="s">
        <v>3</v>
      </c>
      <c r="E7" s="15" t="s">
        <v>4</v>
      </c>
      <c r="F7" s="16">
        <v>10</v>
      </c>
      <c r="G7" s="16" t="s">
        <v>531</v>
      </c>
      <c r="H7" s="17">
        <v>12</v>
      </c>
      <c r="I7" s="50"/>
      <c r="J7" s="107" t="s">
        <v>271</v>
      </c>
      <c r="K7" s="146">
        <v>1</v>
      </c>
      <c r="L7" s="145">
        <v>4.0000000000000001E-3</v>
      </c>
      <c r="P7" s="1">
        <f t="shared" si="1"/>
        <v>0</v>
      </c>
      <c r="Q7" s="1">
        <v>0.7</v>
      </c>
      <c r="R7" s="30">
        <v>9.7099999999997105E-2</v>
      </c>
      <c r="S7" s="4">
        <f t="shared" si="2"/>
        <v>0.79709999999999703</v>
      </c>
      <c r="X7" s="173">
        <v>2</v>
      </c>
      <c r="Y7" s="173">
        <v>2</v>
      </c>
    </row>
    <row r="8" spans="1:25" s="1" customFormat="1" ht="14.25" x14ac:dyDescent="0.2">
      <c r="A8" s="7">
        <f t="shared" si="0"/>
        <v>5</v>
      </c>
      <c r="B8" s="29"/>
      <c r="C8" s="72"/>
      <c r="D8" s="15" t="s">
        <v>5</v>
      </c>
      <c r="E8" s="15" t="s">
        <v>6</v>
      </c>
      <c r="F8" s="16">
        <v>10</v>
      </c>
      <c r="G8" s="16" t="s">
        <v>531</v>
      </c>
      <c r="H8" s="17">
        <v>12</v>
      </c>
      <c r="I8" s="50"/>
      <c r="J8" s="51" t="s">
        <v>271</v>
      </c>
      <c r="K8" s="146">
        <v>1</v>
      </c>
      <c r="L8" s="145">
        <v>4.0000000000000001E-3</v>
      </c>
      <c r="M8" s="1" t="s">
        <v>612</v>
      </c>
      <c r="N8" s="1" t="s">
        <v>609</v>
      </c>
      <c r="P8" s="1">
        <f t="shared" si="1"/>
        <v>0</v>
      </c>
      <c r="Q8" s="1">
        <v>0.7</v>
      </c>
      <c r="R8" s="30">
        <v>9.7089999999997095E-2</v>
      </c>
      <c r="S8" s="4">
        <f t="shared" si="2"/>
        <v>0.79708999999999708</v>
      </c>
      <c r="X8" s="173">
        <v>2</v>
      </c>
      <c r="Y8" s="173">
        <v>2</v>
      </c>
    </row>
    <row r="9" spans="1:25" s="1" customFormat="1" ht="14.25" x14ac:dyDescent="0.2">
      <c r="A9" s="7">
        <f t="shared" si="0"/>
        <v>6</v>
      </c>
      <c r="B9" s="29"/>
      <c r="C9" s="72"/>
      <c r="D9" s="15" t="s">
        <v>9</v>
      </c>
      <c r="E9" s="15" t="s">
        <v>10</v>
      </c>
      <c r="F9" s="16">
        <v>10</v>
      </c>
      <c r="G9" s="16" t="s">
        <v>531</v>
      </c>
      <c r="H9" s="17">
        <v>12</v>
      </c>
      <c r="I9" s="50"/>
      <c r="J9" s="51" t="s">
        <v>271</v>
      </c>
      <c r="K9" s="146">
        <v>1</v>
      </c>
      <c r="L9" s="145">
        <v>4.0000000000000001E-3</v>
      </c>
      <c r="M9" s="1" t="s">
        <v>609</v>
      </c>
      <c r="N9" s="1" t="s">
        <v>589</v>
      </c>
      <c r="P9" s="1">
        <f t="shared" si="1"/>
        <v>0</v>
      </c>
      <c r="Q9" s="1">
        <v>0.7</v>
      </c>
      <c r="R9" s="30">
        <v>9.7079999999997099E-2</v>
      </c>
      <c r="S9" s="4">
        <f t="shared" si="2"/>
        <v>0.79707999999999701</v>
      </c>
      <c r="X9" s="173">
        <v>2</v>
      </c>
      <c r="Y9" s="173">
        <v>2</v>
      </c>
    </row>
    <row r="10" spans="1:25" s="1" customFormat="1" ht="14.25" x14ac:dyDescent="0.2">
      <c r="A10" s="7">
        <f t="shared" si="0"/>
        <v>7</v>
      </c>
      <c r="B10" s="29"/>
      <c r="C10" s="72"/>
      <c r="D10" s="15" t="s">
        <v>905</v>
      </c>
      <c r="E10" s="15" t="s">
        <v>906</v>
      </c>
      <c r="F10" s="16">
        <v>5</v>
      </c>
      <c r="G10" s="16" t="s">
        <v>562</v>
      </c>
      <c r="H10" s="17">
        <v>12</v>
      </c>
      <c r="I10" s="50"/>
      <c r="J10" s="107" t="s">
        <v>271</v>
      </c>
      <c r="K10" s="146">
        <v>1</v>
      </c>
      <c r="L10" s="145">
        <v>4.0000000000000001E-3</v>
      </c>
      <c r="P10" s="1">
        <f t="shared" si="1"/>
        <v>0</v>
      </c>
      <c r="Q10" s="1">
        <v>0.7</v>
      </c>
      <c r="R10" s="30">
        <v>9.7069999999997103E-2</v>
      </c>
      <c r="S10" s="4">
        <f t="shared" si="2"/>
        <v>0.79706999999999706</v>
      </c>
      <c r="X10" s="173">
        <v>2</v>
      </c>
      <c r="Y10" s="173">
        <v>2</v>
      </c>
    </row>
    <row r="11" spans="1:25" s="1" customFormat="1" ht="15" x14ac:dyDescent="0.2">
      <c r="A11" s="7">
        <f t="shared" si="0"/>
        <v>8</v>
      </c>
      <c r="B11" s="29"/>
      <c r="C11" s="72"/>
      <c r="D11" s="15" t="s">
        <v>907</v>
      </c>
      <c r="E11" s="15" t="s">
        <v>908</v>
      </c>
      <c r="F11" s="16">
        <v>10</v>
      </c>
      <c r="G11" s="16" t="s">
        <v>531</v>
      </c>
      <c r="H11" s="17">
        <v>12</v>
      </c>
      <c r="I11" s="94" t="s">
        <v>1007</v>
      </c>
      <c r="J11" s="51" t="s">
        <v>271</v>
      </c>
      <c r="K11" s="146">
        <v>1</v>
      </c>
      <c r="L11" s="145">
        <v>4.0000000000000001E-3</v>
      </c>
      <c r="M11" s="1" t="s">
        <v>612</v>
      </c>
      <c r="N11" s="1" t="s">
        <v>8</v>
      </c>
      <c r="P11" s="1">
        <f t="shared" si="1"/>
        <v>0</v>
      </c>
      <c r="Q11" s="1">
        <v>0.7</v>
      </c>
      <c r="R11" s="30">
        <v>9.7059999999997107E-2</v>
      </c>
      <c r="S11" s="4">
        <f t="shared" si="2"/>
        <v>0.7970599999999971</v>
      </c>
      <c r="X11" s="173">
        <v>3</v>
      </c>
      <c r="Y11" s="173">
        <v>3</v>
      </c>
    </row>
    <row r="12" spans="1:25" s="1" customFormat="1" ht="14.25" x14ac:dyDescent="0.2">
      <c r="A12" s="7">
        <f t="shared" si="0"/>
        <v>9</v>
      </c>
      <c r="B12" s="29"/>
      <c r="C12" s="72"/>
      <c r="D12" s="15" t="s">
        <v>1312</v>
      </c>
      <c r="E12" s="15" t="s">
        <v>912</v>
      </c>
      <c r="F12" s="16">
        <v>10</v>
      </c>
      <c r="G12" s="16" t="s">
        <v>531</v>
      </c>
      <c r="H12" s="17">
        <v>12</v>
      </c>
      <c r="I12" s="50"/>
      <c r="J12" s="107" t="s">
        <v>271</v>
      </c>
      <c r="K12" s="146">
        <v>1</v>
      </c>
      <c r="L12" s="145">
        <v>4.0000000000000001E-3</v>
      </c>
      <c r="P12" s="1">
        <f t="shared" si="1"/>
        <v>0</v>
      </c>
      <c r="Q12" s="1">
        <v>0.7</v>
      </c>
      <c r="R12" s="30">
        <v>9.7049999999997097E-2</v>
      </c>
      <c r="S12" s="4">
        <f t="shared" si="2"/>
        <v>0.79704999999999704</v>
      </c>
      <c r="X12" s="173">
        <v>3</v>
      </c>
      <c r="Y12" s="173">
        <v>3</v>
      </c>
    </row>
    <row r="13" spans="1:25" s="1" customFormat="1" ht="14.25" x14ac:dyDescent="0.2">
      <c r="A13" s="7">
        <f t="shared" si="0"/>
        <v>10</v>
      </c>
      <c r="B13" s="29"/>
      <c r="C13" s="72"/>
      <c r="D13" s="15" t="s">
        <v>12</v>
      </c>
      <c r="E13" s="15" t="s">
        <v>138</v>
      </c>
      <c r="F13" s="16">
        <v>10</v>
      </c>
      <c r="G13" s="16" t="s">
        <v>531</v>
      </c>
      <c r="H13" s="17">
        <v>12</v>
      </c>
      <c r="I13" s="50"/>
      <c r="J13" s="51" t="s">
        <v>271</v>
      </c>
      <c r="K13" s="146">
        <v>1</v>
      </c>
      <c r="L13" s="145">
        <v>4.0000000000000001E-3</v>
      </c>
      <c r="M13" s="1" t="s">
        <v>0</v>
      </c>
      <c r="N13" s="1" t="s">
        <v>609</v>
      </c>
      <c r="P13" s="1">
        <f t="shared" si="1"/>
        <v>0</v>
      </c>
      <c r="Q13" s="1">
        <v>0.7</v>
      </c>
      <c r="R13" s="30">
        <v>9.7039999999997004E-2</v>
      </c>
      <c r="S13" s="4">
        <f t="shared" si="2"/>
        <v>0.79703999999999697</v>
      </c>
      <c r="X13" s="173">
        <v>3</v>
      </c>
      <c r="Y13" s="173">
        <v>3</v>
      </c>
    </row>
    <row r="14" spans="1:25" s="1" customFormat="1" ht="14.25" x14ac:dyDescent="0.2">
      <c r="A14" s="7">
        <f t="shared" ref="A14:A77" si="3">RANK(S14,S$4:S$280,0)</f>
        <v>11</v>
      </c>
      <c r="B14" s="29"/>
      <c r="C14" s="72"/>
      <c r="D14" s="15" t="s">
        <v>13</v>
      </c>
      <c r="E14" s="15" t="s">
        <v>14</v>
      </c>
      <c r="F14" s="16">
        <v>10</v>
      </c>
      <c r="G14" s="16" t="s">
        <v>531</v>
      </c>
      <c r="H14" s="17">
        <v>12</v>
      </c>
      <c r="I14" s="50"/>
      <c r="J14" s="51" t="s">
        <v>271</v>
      </c>
      <c r="K14" s="146">
        <v>1</v>
      </c>
      <c r="L14" s="145">
        <v>4.0000000000000001E-3</v>
      </c>
      <c r="M14" s="1" t="s">
        <v>589</v>
      </c>
      <c r="N14" s="1" t="s">
        <v>609</v>
      </c>
      <c r="P14" s="1">
        <f t="shared" si="1"/>
        <v>0</v>
      </c>
      <c r="Q14" s="1">
        <v>0.7</v>
      </c>
      <c r="R14" s="30">
        <v>9.7029999999996994E-2</v>
      </c>
      <c r="S14" s="4">
        <f t="shared" si="2"/>
        <v>0.79702999999999691</v>
      </c>
      <c r="X14" s="173">
        <v>3</v>
      </c>
      <c r="Y14" s="173">
        <v>3</v>
      </c>
    </row>
    <row r="15" spans="1:25" s="1" customFormat="1" ht="15" x14ac:dyDescent="0.2">
      <c r="A15" s="7">
        <f t="shared" si="3"/>
        <v>12</v>
      </c>
      <c r="B15" s="29"/>
      <c r="C15" s="72"/>
      <c r="D15" s="15" t="s">
        <v>909</v>
      </c>
      <c r="E15" s="15" t="s">
        <v>910</v>
      </c>
      <c r="F15" s="16">
        <v>10</v>
      </c>
      <c r="G15" s="16" t="s">
        <v>531</v>
      </c>
      <c r="H15" s="17">
        <v>12</v>
      </c>
      <c r="I15" s="94" t="s">
        <v>1002</v>
      </c>
      <c r="J15" s="51" t="s">
        <v>271</v>
      </c>
      <c r="K15" s="146">
        <v>1</v>
      </c>
      <c r="L15" s="145">
        <v>4.0000000000000001E-3</v>
      </c>
      <c r="P15" s="1">
        <f t="shared" si="1"/>
        <v>0</v>
      </c>
      <c r="Q15" s="1">
        <v>0.7</v>
      </c>
      <c r="R15" s="30">
        <v>9.7019999999996998E-2</v>
      </c>
      <c r="S15" s="4">
        <f t="shared" si="2"/>
        <v>0.79701999999999695</v>
      </c>
      <c r="X15" s="173">
        <v>3</v>
      </c>
      <c r="Y15" s="173">
        <v>3</v>
      </c>
    </row>
    <row r="16" spans="1:25" s="1" customFormat="1" ht="14.25" x14ac:dyDescent="0.2">
      <c r="A16" s="7">
        <f t="shared" si="3"/>
        <v>13</v>
      </c>
      <c r="B16" s="29"/>
      <c r="C16" s="72"/>
      <c r="D16" s="15" t="s">
        <v>911</v>
      </c>
      <c r="E16" s="15" t="s">
        <v>11</v>
      </c>
      <c r="F16" s="16">
        <v>10</v>
      </c>
      <c r="G16" s="16" t="s">
        <v>913</v>
      </c>
      <c r="H16" s="17">
        <v>12</v>
      </c>
      <c r="I16" s="50"/>
      <c r="J16" s="51" t="s">
        <v>271</v>
      </c>
      <c r="K16" s="146">
        <v>1</v>
      </c>
      <c r="L16" s="145">
        <v>4.0000000000000001E-3</v>
      </c>
      <c r="P16" s="1">
        <f t="shared" si="1"/>
        <v>0</v>
      </c>
      <c r="Q16" s="1">
        <v>0.7</v>
      </c>
      <c r="R16" s="30">
        <v>9.7009999999997001E-2</v>
      </c>
      <c r="S16" s="4">
        <f t="shared" si="2"/>
        <v>0.797009999999997</v>
      </c>
      <c r="X16" s="173">
        <v>3</v>
      </c>
      <c r="Y16" s="173">
        <v>3</v>
      </c>
    </row>
    <row r="17" spans="1:25" s="1" customFormat="1" ht="15" x14ac:dyDescent="0.2">
      <c r="A17" s="7">
        <f t="shared" si="3"/>
        <v>14</v>
      </c>
      <c r="B17" s="29"/>
      <c r="C17" s="72"/>
      <c r="D17" s="15" t="s">
        <v>15</v>
      </c>
      <c r="E17" s="15" t="s">
        <v>16</v>
      </c>
      <c r="F17" s="16">
        <v>10</v>
      </c>
      <c r="G17" s="16" t="s">
        <v>531</v>
      </c>
      <c r="H17" s="17">
        <v>12</v>
      </c>
      <c r="I17" s="91" t="s">
        <v>1038</v>
      </c>
      <c r="J17" s="107" t="s">
        <v>271</v>
      </c>
      <c r="K17" s="146">
        <v>1</v>
      </c>
      <c r="L17" s="145">
        <v>4.0000000000000001E-3</v>
      </c>
      <c r="M17" s="1" t="s">
        <v>589</v>
      </c>
      <c r="N17" s="1" t="s">
        <v>589</v>
      </c>
      <c r="P17" s="1">
        <f t="shared" si="1"/>
        <v>0</v>
      </c>
      <c r="Q17" s="1">
        <v>0.7</v>
      </c>
      <c r="R17" s="30">
        <v>9.6999999999997005E-2</v>
      </c>
      <c r="S17" s="4">
        <f t="shared" si="2"/>
        <v>0.79699999999999693</v>
      </c>
      <c r="X17" s="173">
        <v>3</v>
      </c>
      <c r="Y17" s="173">
        <v>3</v>
      </c>
    </row>
    <row r="18" spans="1:25" s="1" customFormat="1" ht="15" x14ac:dyDescent="0.2">
      <c r="A18" s="7">
        <f t="shared" si="3"/>
        <v>15</v>
      </c>
      <c r="B18" s="29"/>
      <c r="C18" s="72"/>
      <c r="D18" s="15" t="s">
        <v>1197</v>
      </c>
      <c r="E18" s="15" t="s">
        <v>1198</v>
      </c>
      <c r="F18" s="16">
        <v>3</v>
      </c>
      <c r="G18" s="16" t="s">
        <v>562</v>
      </c>
      <c r="H18" s="17">
        <v>12</v>
      </c>
      <c r="I18" s="164"/>
      <c r="J18" s="107" t="s">
        <v>271</v>
      </c>
      <c r="K18" s="146">
        <v>1</v>
      </c>
      <c r="L18" s="145">
        <v>4.0000000000000001E-3</v>
      </c>
      <c r="P18" s="1">
        <f t="shared" si="1"/>
        <v>0</v>
      </c>
      <c r="Q18" s="1">
        <v>0.7</v>
      </c>
      <c r="R18" s="30">
        <v>9.6989999999996995E-2</v>
      </c>
      <c r="S18" s="4">
        <f t="shared" si="2"/>
        <v>0.79698999999999698</v>
      </c>
      <c r="X18" s="173">
        <v>2</v>
      </c>
      <c r="Y18" s="173">
        <v>2</v>
      </c>
    </row>
    <row r="19" spans="1:25" s="1" customFormat="1" ht="14.25" x14ac:dyDescent="0.2">
      <c r="A19" s="7">
        <f t="shared" si="3"/>
        <v>16</v>
      </c>
      <c r="B19" s="29"/>
      <c r="C19" s="72"/>
      <c r="D19" s="18" t="s">
        <v>455</v>
      </c>
      <c r="E19" s="18" t="s">
        <v>456</v>
      </c>
      <c r="F19" s="16">
        <v>3</v>
      </c>
      <c r="G19" s="16" t="s">
        <v>562</v>
      </c>
      <c r="H19" s="17">
        <v>12</v>
      </c>
      <c r="I19" s="54"/>
      <c r="J19" s="51" t="s">
        <v>271</v>
      </c>
      <c r="K19" s="146">
        <v>1</v>
      </c>
      <c r="L19" s="145">
        <v>4.0000000000000001E-3</v>
      </c>
      <c r="P19" s="1">
        <f t="shared" si="1"/>
        <v>0</v>
      </c>
      <c r="Q19" s="1">
        <v>0.7</v>
      </c>
      <c r="R19" s="30">
        <v>9.6979999999996999E-2</v>
      </c>
      <c r="S19" s="4">
        <f t="shared" si="2"/>
        <v>0.79697999999999691</v>
      </c>
      <c r="X19" s="173">
        <v>2</v>
      </c>
      <c r="Y19" s="173">
        <v>2</v>
      </c>
    </row>
    <row r="20" spans="1:25" s="1" customFormat="1" ht="14.25" x14ac:dyDescent="0.2">
      <c r="A20" s="7">
        <f t="shared" si="3"/>
        <v>17</v>
      </c>
      <c r="B20" s="29"/>
      <c r="C20" s="72"/>
      <c r="D20" s="18" t="s">
        <v>457</v>
      </c>
      <c r="E20" s="18" t="s">
        <v>458</v>
      </c>
      <c r="F20" s="16">
        <v>3</v>
      </c>
      <c r="G20" s="16" t="s">
        <v>562</v>
      </c>
      <c r="H20" s="17">
        <v>12</v>
      </c>
      <c r="I20" s="54"/>
      <c r="J20" s="51" t="s">
        <v>271</v>
      </c>
      <c r="K20" s="146">
        <v>1</v>
      </c>
      <c r="L20" s="145">
        <v>4.0000000000000001E-3</v>
      </c>
      <c r="P20" s="1">
        <f t="shared" si="1"/>
        <v>0</v>
      </c>
      <c r="Q20" s="1">
        <v>0.7</v>
      </c>
      <c r="R20" s="30">
        <v>9.6969999999997003E-2</v>
      </c>
      <c r="S20" s="4">
        <f t="shared" si="2"/>
        <v>0.79696999999999696</v>
      </c>
      <c r="X20" s="173">
        <v>2</v>
      </c>
      <c r="Y20" s="173">
        <v>2</v>
      </c>
    </row>
    <row r="21" spans="1:25" s="1" customFormat="1" ht="14.25" x14ac:dyDescent="0.2">
      <c r="A21" s="7">
        <f t="shared" si="3"/>
        <v>18</v>
      </c>
      <c r="B21" s="29"/>
      <c r="C21" s="72"/>
      <c r="D21" s="18" t="s">
        <v>1313</v>
      </c>
      <c r="E21" s="18" t="s">
        <v>1196</v>
      </c>
      <c r="F21" s="16">
        <v>3</v>
      </c>
      <c r="G21" s="16" t="s">
        <v>562</v>
      </c>
      <c r="H21" s="17">
        <v>12</v>
      </c>
      <c r="I21" s="54"/>
      <c r="J21" s="51" t="s">
        <v>271</v>
      </c>
      <c r="K21" s="146">
        <v>1</v>
      </c>
      <c r="L21" s="145">
        <v>4.0000000000000001E-3</v>
      </c>
      <c r="P21" s="1">
        <f t="shared" si="1"/>
        <v>0</v>
      </c>
      <c r="Q21" s="1">
        <v>0.7</v>
      </c>
      <c r="R21" s="30">
        <v>9.6959999999997007E-2</v>
      </c>
      <c r="S21" s="4">
        <f t="shared" si="2"/>
        <v>0.796959999999997</v>
      </c>
      <c r="X21" s="173">
        <v>2</v>
      </c>
      <c r="Y21" s="173">
        <v>2</v>
      </c>
    </row>
    <row r="22" spans="1:25" s="1" customFormat="1" ht="14.25" x14ac:dyDescent="0.2">
      <c r="A22" s="7">
        <f t="shared" si="3"/>
        <v>19</v>
      </c>
      <c r="B22" s="29"/>
      <c r="C22" s="72"/>
      <c r="D22" s="15" t="s">
        <v>1314</v>
      </c>
      <c r="E22" s="15" t="s">
        <v>17</v>
      </c>
      <c r="F22" s="16">
        <v>10</v>
      </c>
      <c r="G22" s="16" t="s">
        <v>531</v>
      </c>
      <c r="H22" s="17">
        <v>12</v>
      </c>
      <c r="I22" s="50"/>
      <c r="J22" s="51" t="s">
        <v>271</v>
      </c>
      <c r="K22" s="146">
        <v>1</v>
      </c>
      <c r="L22" s="145">
        <v>4.0000000000000001E-3</v>
      </c>
      <c r="M22" s="1" t="s">
        <v>609</v>
      </c>
      <c r="N22" s="1" t="s">
        <v>609</v>
      </c>
      <c r="P22" s="1">
        <f t="shared" si="1"/>
        <v>0</v>
      </c>
      <c r="Q22" s="1">
        <v>0.7</v>
      </c>
      <c r="R22" s="30">
        <v>9.6949999999996997E-2</v>
      </c>
      <c r="S22" s="4">
        <f t="shared" si="2"/>
        <v>0.79694999999999694</v>
      </c>
      <c r="X22" s="173">
        <v>3</v>
      </c>
      <c r="Y22" s="173">
        <v>3</v>
      </c>
    </row>
    <row r="23" spans="1:25" s="1" customFormat="1" ht="14.25" x14ac:dyDescent="0.2">
      <c r="A23" s="7">
        <f t="shared" si="3"/>
        <v>20</v>
      </c>
      <c r="B23" s="29"/>
      <c r="C23" s="72"/>
      <c r="D23" s="15" t="s">
        <v>18</v>
      </c>
      <c r="E23" s="15" t="s">
        <v>19</v>
      </c>
      <c r="F23" s="16">
        <v>10</v>
      </c>
      <c r="G23" s="16" t="s">
        <v>562</v>
      </c>
      <c r="H23" s="17">
        <v>12</v>
      </c>
      <c r="I23" s="50" t="s">
        <v>1221</v>
      </c>
      <c r="J23" s="51" t="s">
        <v>271</v>
      </c>
      <c r="K23" s="146">
        <v>1</v>
      </c>
      <c r="L23" s="145">
        <v>4.0000000000000001E-3</v>
      </c>
      <c r="M23" s="1" t="s">
        <v>609</v>
      </c>
      <c r="N23" s="1" t="s">
        <v>609</v>
      </c>
      <c r="P23" s="1">
        <f t="shared" si="1"/>
        <v>0</v>
      </c>
      <c r="Q23" s="1">
        <v>0.7</v>
      </c>
      <c r="R23" s="30">
        <v>9.6939999999996904E-2</v>
      </c>
      <c r="S23" s="4">
        <f t="shared" si="2"/>
        <v>0.79693999999999687</v>
      </c>
      <c r="X23" s="173">
        <v>3</v>
      </c>
      <c r="Y23" s="173">
        <v>3</v>
      </c>
    </row>
    <row r="24" spans="1:25" s="1" customFormat="1" ht="14.25" x14ac:dyDescent="0.2">
      <c r="A24" s="7">
        <f t="shared" si="3"/>
        <v>21</v>
      </c>
      <c r="B24" s="29"/>
      <c r="C24" s="72"/>
      <c r="D24" s="15" t="s">
        <v>20</v>
      </c>
      <c r="E24" s="15" t="s">
        <v>21</v>
      </c>
      <c r="F24" s="16">
        <v>1</v>
      </c>
      <c r="G24" s="16" t="s">
        <v>531</v>
      </c>
      <c r="H24" s="17">
        <v>12</v>
      </c>
      <c r="I24" s="50" t="s">
        <v>929</v>
      </c>
      <c r="J24" s="51" t="s">
        <v>271</v>
      </c>
      <c r="K24" s="146">
        <v>1</v>
      </c>
      <c r="L24" s="145">
        <v>4.0000000000000001E-3</v>
      </c>
      <c r="P24" s="1">
        <f t="shared" si="1"/>
        <v>0</v>
      </c>
      <c r="Q24" s="1">
        <v>0.7</v>
      </c>
      <c r="R24" s="30">
        <v>9.6929999999996894E-2</v>
      </c>
      <c r="S24" s="4">
        <f t="shared" si="2"/>
        <v>0.79692999999999681</v>
      </c>
      <c r="X24" s="173">
        <v>1</v>
      </c>
      <c r="Y24" s="173">
        <v>1</v>
      </c>
    </row>
    <row r="25" spans="1:25" s="1" customFormat="1" ht="14.25" x14ac:dyDescent="0.2">
      <c r="A25" s="7">
        <f t="shared" si="3"/>
        <v>22</v>
      </c>
      <c r="B25" s="29"/>
      <c r="C25" s="72"/>
      <c r="D25" s="15" t="s">
        <v>22</v>
      </c>
      <c r="E25" s="15" t="s">
        <v>23</v>
      </c>
      <c r="F25" s="16">
        <v>10</v>
      </c>
      <c r="G25" s="16" t="s">
        <v>531</v>
      </c>
      <c r="H25" s="17">
        <v>12</v>
      </c>
      <c r="I25" s="50"/>
      <c r="J25" s="51" t="s">
        <v>271</v>
      </c>
      <c r="K25" s="146">
        <v>1</v>
      </c>
      <c r="L25" s="145">
        <v>4.0000000000000001E-3</v>
      </c>
      <c r="M25" s="1" t="s">
        <v>599</v>
      </c>
      <c r="N25" s="1" t="s">
        <v>599</v>
      </c>
      <c r="P25" s="1">
        <f t="shared" si="1"/>
        <v>0</v>
      </c>
      <c r="Q25" s="1">
        <v>0.7</v>
      </c>
      <c r="R25" s="30">
        <v>9.6919999999996898E-2</v>
      </c>
      <c r="S25" s="4">
        <f t="shared" si="2"/>
        <v>0.79691999999999685</v>
      </c>
      <c r="X25" s="173">
        <v>2</v>
      </c>
      <c r="Y25" s="173">
        <v>2</v>
      </c>
    </row>
    <row r="26" spans="1:25" s="1" customFormat="1" ht="15" x14ac:dyDescent="0.2">
      <c r="A26" s="7">
        <f t="shared" si="3"/>
        <v>23</v>
      </c>
      <c r="B26" s="29"/>
      <c r="C26" s="72"/>
      <c r="D26" s="15" t="s">
        <v>24</v>
      </c>
      <c r="E26" s="15" t="s">
        <v>25</v>
      </c>
      <c r="F26" s="16">
        <v>5</v>
      </c>
      <c r="G26" s="16" t="s">
        <v>531</v>
      </c>
      <c r="H26" s="17">
        <v>12</v>
      </c>
      <c r="I26" s="94" t="s">
        <v>936</v>
      </c>
      <c r="J26" s="51" t="s">
        <v>271</v>
      </c>
      <c r="K26" s="146">
        <v>1</v>
      </c>
      <c r="L26" s="145">
        <v>4.0000000000000001E-3</v>
      </c>
      <c r="P26" s="1">
        <f t="shared" si="1"/>
        <v>0</v>
      </c>
      <c r="Q26" s="1">
        <v>0.7</v>
      </c>
      <c r="R26" s="30">
        <v>9.6909999999996901E-2</v>
      </c>
      <c r="S26" s="4">
        <f t="shared" si="2"/>
        <v>0.7969099999999969</v>
      </c>
      <c r="X26" s="173">
        <v>2</v>
      </c>
      <c r="Y26" s="173">
        <v>2</v>
      </c>
    </row>
    <row r="27" spans="1:25" s="1" customFormat="1" ht="14.25" x14ac:dyDescent="0.2">
      <c r="A27" s="7">
        <f t="shared" si="3"/>
        <v>24</v>
      </c>
      <c r="B27" s="29"/>
      <c r="C27" s="72"/>
      <c r="D27" s="18" t="s">
        <v>459</v>
      </c>
      <c r="E27" s="18" t="s">
        <v>460</v>
      </c>
      <c r="F27" s="16">
        <v>3</v>
      </c>
      <c r="G27" s="16" t="s">
        <v>531</v>
      </c>
      <c r="H27" s="17">
        <v>12</v>
      </c>
      <c r="I27" s="54"/>
      <c r="J27" s="51" t="s">
        <v>271</v>
      </c>
      <c r="K27" s="146">
        <v>1</v>
      </c>
      <c r="L27" s="145">
        <v>4.0000000000000001E-3</v>
      </c>
      <c r="P27" s="1">
        <f t="shared" si="1"/>
        <v>0</v>
      </c>
      <c r="Q27" s="1">
        <v>0.7</v>
      </c>
      <c r="R27" s="30">
        <v>9.6899999999996905E-2</v>
      </c>
      <c r="S27" s="4">
        <f t="shared" si="2"/>
        <v>0.79689999999999683</v>
      </c>
      <c r="X27" s="173">
        <v>2</v>
      </c>
      <c r="Y27" s="173">
        <v>2</v>
      </c>
    </row>
    <row r="28" spans="1:25" s="1" customFormat="1" ht="14.25" x14ac:dyDescent="0.2">
      <c r="A28" s="7">
        <f t="shared" si="3"/>
        <v>25</v>
      </c>
      <c r="B28" s="29"/>
      <c r="C28" s="72"/>
      <c r="D28" s="15" t="s">
        <v>26</v>
      </c>
      <c r="E28" s="15" t="s">
        <v>27</v>
      </c>
      <c r="F28" s="16">
        <v>3</v>
      </c>
      <c r="G28" s="16" t="s">
        <v>563</v>
      </c>
      <c r="H28" s="17">
        <v>12</v>
      </c>
      <c r="I28" s="50"/>
      <c r="J28" s="51" t="s">
        <v>271</v>
      </c>
      <c r="K28" s="146">
        <v>1</v>
      </c>
      <c r="L28" s="145">
        <v>4.0000000000000001E-3</v>
      </c>
      <c r="P28" s="1">
        <f t="shared" si="1"/>
        <v>0</v>
      </c>
      <c r="Q28" s="1">
        <v>0.7</v>
      </c>
      <c r="R28" s="30">
        <v>9.6889999999996895E-2</v>
      </c>
      <c r="S28" s="4">
        <f t="shared" si="2"/>
        <v>0.79688999999999688</v>
      </c>
      <c r="X28" s="173">
        <v>1</v>
      </c>
      <c r="Y28" s="173">
        <v>1</v>
      </c>
    </row>
    <row r="29" spans="1:25" s="1" customFormat="1" ht="14.25" x14ac:dyDescent="0.2">
      <c r="A29" s="7">
        <f t="shared" si="3"/>
        <v>26</v>
      </c>
      <c r="B29" s="29"/>
      <c r="C29" s="72"/>
      <c r="D29" s="18" t="s">
        <v>461</v>
      </c>
      <c r="E29" s="18" t="s">
        <v>462</v>
      </c>
      <c r="F29" s="16">
        <v>3</v>
      </c>
      <c r="G29" s="16" t="s">
        <v>531</v>
      </c>
      <c r="H29" s="17">
        <v>12</v>
      </c>
      <c r="I29" s="54"/>
      <c r="J29" s="51" t="s">
        <v>271</v>
      </c>
      <c r="K29" s="146">
        <v>1</v>
      </c>
      <c r="L29" s="145">
        <v>4.0000000000000001E-3</v>
      </c>
      <c r="P29" s="1">
        <f t="shared" si="1"/>
        <v>0</v>
      </c>
      <c r="Q29" s="1">
        <v>0.7</v>
      </c>
      <c r="R29" s="30">
        <v>9.6879999999996899E-2</v>
      </c>
      <c r="S29" s="4">
        <f t="shared" si="2"/>
        <v>0.79687999999999681</v>
      </c>
      <c r="X29" s="173">
        <v>1</v>
      </c>
      <c r="Y29" s="173">
        <v>1</v>
      </c>
    </row>
    <row r="30" spans="1:25" s="1" customFormat="1" ht="14.25" x14ac:dyDescent="0.2">
      <c r="A30" s="7">
        <f t="shared" si="3"/>
        <v>27</v>
      </c>
      <c r="B30" s="29"/>
      <c r="C30" s="72"/>
      <c r="D30" s="18" t="s">
        <v>463</v>
      </c>
      <c r="E30" s="18" t="s">
        <v>464</v>
      </c>
      <c r="F30" s="16">
        <v>3</v>
      </c>
      <c r="G30" s="16" t="s">
        <v>563</v>
      </c>
      <c r="H30" s="17">
        <v>12</v>
      </c>
      <c r="I30" s="54"/>
      <c r="J30" s="107" t="s">
        <v>271</v>
      </c>
      <c r="K30" s="146">
        <v>1</v>
      </c>
      <c r="L30" s="145">
        <v>4.0000000000000001E-3</v>
      </c>
      <c r="P30" s="1">
        <f t="shared" si="1"/>
        <v>0</v>
      </c>
      <c r="Q30" s="1">
        <v>0.7</v>
      </c>
      <c r="R30" s="30">
        <v>9.6869999999996903E-2</v>
      </c>
      <c r="S30" s="4">
        <f t="shared" si="2"/>
        <v>0.79686999999999686</v>
      </c>
      <c r="X30" s="173">
        <v>1</v>
      </c>
      <c r="Y30" s="173">
        <v>1</v>
      </c>
    </row>
    <row r="31" spans="1:25" s="1" customFormat="1" ht="14.25" x14ac:dyDescent="0.2">
      <c r="A31" s="7">
        <f t="shared" si="3"/>
        <v>28</v>
      </c>
      <c r="B31" s="29"/>
      <c r="C31" s="72"/>
      <c r="D31" s="15" t="s">
        <v>871</v>
      </c>
      <c r="E31" s="15" t="s">
        <v>872</v>
      </c>
      <c r="F31" s="16">
        <v>3</v>
      </c>
      <c r="G31" s="16" t="s">
        <v>531</v>
      </c>
      <c r="H31" s="17">
        <v>12</v>
      </c>
      <c r="I31" s="50"/>
      <c r="J31" s="51" t="s">
        <v>271</v>
      </c>
      <c r="K31" s="146">
        <v>1</v>
      </c>
      <c r="L31" s="145">
        <v>4.0000000000000001E-3</v>
      </c>
      <c r="P31" s="1">
        <f t="shared" si="1"/>
        <v>0</v>
      </c>
      <c r="Q31" s="1">
        <v>0.7</v>
      </c>
      <c r="R31" s="30">
        <v>9.6859999999996907E-2</v>
      </c>
      <c r="S31" s="4">
        <f t="shared" si="2"/>
        <v>0.7968599999999969</v>
      </c>
      <c r="X31" s="173">
        <v>1</v>
      </c>
      <c r="Y31" s="173">
        <v>1</v>
      </c>
    </row>
    <row r="32" spans="1:25" s="1" customFormat="1" ht="15" x14ac:dyDescent="0.2">
      <c r="A32" s="7">
        <f t="shared" si="3"/>
        <v>29</v>
      </c>
      <c r="B32" s="29"/>
      <c r="C32" s="72"/>
      <c r="D32" s="15" t="s">
        <v>28</v>
      </c>
      <c r="E32" s="15" t="s">
        <v>29</v>
      </c>
      <c r="F32" s="16">
        <v>10</v>
      </c>
      <c r="G32" s="16" t="s">
        <v>531</v>
      </c>
      <c r="H32" s="17">
        <v>12</v>
      </c>
      <c r="I32" s="94" t="s">
        <v>926</v>
      </c>
      <c r="J32" s="51" t="s">
        <v>271</v>
      </c>
      <c r="K32" s="146">
        <v>1</v>
      </c>
      <c r="L32" s="145">
        <v>4.0000000000000001E-3</v>
      </c>
      <c r="P32" s="1">
        <f t="shared" si="1"/>
        <v>0</v>
      </c>
      <c r="Q32" s="1">
        <v>0.7</v>
      </c>
      <c r="R32" s="30">
        <v>9.6849999999996897E-2</v>
      </c>
      <c r="S32" s="4">
        <f t="shared" si="2"/>
        <v>0.79684999999999684</v>
      </c>
      <c r="X32" s="173">
        <v>2</v>
      </c>
      <c r="Y32" s="173">
        <v>2</v>
      </c>
    </row>
    <row r="33" spans="1:25" s="1" customFormat="1" ht="14.25" x14ac:dyDescent="0.2">
      <c r="A33" s="7">
        <f t="shared" si="3"/>
        <v>30</v>
      </c>
      <c r="B33" s="29"/>
      <c r="C33" s="72"/>
      <c r="D33" s="15" t="s">
        <v>1361</v>
      </c>
      <c r="E33" s="15" t="s">
        <v>30</v>
      </c>
      <c r="F33" s="16">
        <v>10</v>
      </c>
      <c r="G33" s="16" t="s">
        <v>562</v>
      </c>
      <c r="H33" s="17">
        <v>12</v>
      </c>
      <c r="I33" s="50"/>
      <c r="J33" s="51" t="s">
        <v>271</v>
      </c>
      <c r="K33" s="146">
        <v>1</v>
      </c>
      <c r="L33" s="145">
        <v>4.0000000000000001E-3</v>
      </c>
      <c r="P33" s="1">
        <f t="shared" si="1"/>
        <v>0</v>
      </c>
      <c r="Q33" s="1">
        <v>0.7</v>
      </c>
      <c r="R33" s="30">
        <v>9.6839999999996804E-2</v>
      </c>
      <c r="S33" s="4">
        <f t="shared" si="2"/>
        <v>0.79683999999999677</v>
      </c>
      <c r="X33" s="173">
        <v>2</v>
      </c>
      <c r="Y33" s="173">
        <v>2</v>
      </c>
    </row>
    <row r="34" spans="1:25" s="1" customFormat="1" ht="15" x14ac:dyDescent="0.2">
      <c r="A34" s="7">
        <f t="shared" si="3"/>
        <v>31</v>
      </c>
      <c r="B34" s="29"/>
      <c r="C34" s="72"/>
      <c r="D34" s="15" t="s">
        <v>31</v>
      </c>
      <c r="E34" s="15" t="s">
        <v>1008</v>
      </c>
      <c r="F34" s="16">
        <v>10</v>
      </c>
      <c r="G34" s="16" t="s">
        <v>562</v>
      </c>
      <c r="H34" s="17">
        <v>12</v>
      </c>
      <c r="I34" s="94" t="s">
        <v>1007</v>
      </c>
      <c r="J34" s="107" t="s">
        <v>271</v>
      </c>
      <c r="K34" s="146">
        <v>1</v>
      </c>
      <c r="L34" s="145">
        <v>4.0000000000000001E-3</v>
      </c>
      <c r="P34" s="1">
        <f t="shared" si="1"/>
        <v>0</v>
      </c>
      <c r="Q34" s="1">
        <v>0.7</v>
      </c>
      <c r="R34" s="30">
        <v>9.6829999999996794E-2</v>
      </c>
      <c r="S34" s="4">
        <f t="shared" si="2"/>
        <v>0.79682999999999671</v>
      </c>
      <c r="X34" s="173">
        <v>2</v>
      </c>
      <c r="Y34" s="173">
        <v>2</v>
      </c>
    </row>
    <row r="35" spans="1:25" s="1" customFormat="1" ht="15" x14ac:dyDescent="0.2">
      <c r="A35" s="7">
        <f t="shared" si="3"/>
        <v>32</v>
      </c>
      <c r="B35" s="29"/>
      <c r="C35" s="72"/>
      <c r="D35" s="15" t="s">
        <v>1009</v>
      </c>
      <c r="E35" s="15" t="s">
        <v>1010</v>
      </c>
      <c r="F35" s="16">
        <v>10</v>
      </c>
      <c r="G35" s="16" t="s">
        <v>562</v>
      </c>
      <c r="H35" s="17">
        <v>12</v>
      </c>
      <c r="I35" s="94" t="s">
        <v>1007</v>
      </c>
      <c r="J35" s="51" t="s">
        <v>271</v>
      </c>
      <c r="K35" s="146">
        <v>1</v>
      </c>
      <c r="L35" s="145">
        <v>4.0000000000000001E-3</v>
      </c>
      <c r="M35" s="1" t="s">
        <v>589</v>
      </c>
      <c r="N35" s="1" t="s">
        <v>609</v>
      </c>
      <c r="P35" s="1">
        <f t="shared" si="1"/>
        <v>0</v>
      </c>
      <c r="Q35" s="1">
        <v>0.7</v>
      </c>
      <c r="R35" s="30">
        <v>9.6819999999996798E-2</v>
      </c>
      <c r="S35" s="4">
        <f t="shared" si="2"/>
        <v>0.79681999999999675</v>
      </c>
      <c r="X35" s="173">
        <v>2</v>
      </c>
      <c r="Y35" s="173">
        <v>2</v>
      </c>
    </row>
    <row r="36" spans="1:25" s="1" customFormat="1" ht="14.25" x14ac:dyDescent="0.2">
      <c r="A36" s="7">
        <f t="shared" si="3"/>
        <v>33</v>
      </c>
      <c r="B36" s="29"/>
      <c r="C36" s="72"/>
      <c r="D36" s="18" t="s">
        <v>1199</v>
      </c>
      <c r="E36" s="18" t="s">
        <v>1200</v>
      </c>
      <c r="F36" s="16">
        <v>3</v>
      </c>
      <c r="G36" s="16" t="s">
        <v>531</v>
      </c>
      <c r="H36" s="17">
        <v>12</v>
      </c>
      <c r="I36" s="54"/>
      <c r="J36" s="51" t="s">
        <v>271</v>
      </c>
      <c r="K36" s="146">
        <v>1</v>
      </c>
      <c r="L36" s="145">
        <v>4.0000000000000001E-3</v>
      </c>
      <c r="P36" s="1">
        <f t="shared" si="1"/>
        <v>0</v>
      </c>
      <c r="Q36" s="1">
        <v>0.7</v>
      </c>
      <c r="R36" s="30">
        <v>9.6809999999996801E-2</v>
      </c>
      <c r="S36" s="4">
        <f t="shared" si="2"/>
        <v>0.7968099999999968</v>
      </c>
      <c r="X36" s="173">
        <v>1</v>
      </c>
      <c r="Y36" s="173">
        <v>1</v>
      </c>
    </row>
    <row r="37" spans="1:25" s="1" customFormat="1" ht="14.25" x14ac:dyDescent="0.2">
      <c r="A37" s="7">
        <f t="shared" si="3"/>
        <v>34</v>
      </c>
      <c r="B37" s="29"/>
      <c r="C37" s="72"/>
      <c r="D37" s="15" t="s">
        <v>485</v>
      </c>
      <c r="E37" s="15" t="s">
        <v>486</v>
      </c>
      <c r="F37" s="16">
        <v>10</v>
      </c>
      <c r="G37" s="16" t="s">
        <v>531</v>
      </c>
      <c r="H37" s="17">
        <v>12</v>
      </c>
      <c r="I37" s="50" t="s">
        <v>446</v>
      </c>
      <c r="J37" s="107" t="s">
        <v>271</v>
      </c>
      <c r="K37" s="146">
        <v>0.5</v>
      </c>
      <c r="L37" s="145">
        <v>2E-3</v>
      </c>
      <c r="M37" s="1" t="s">
        <v>465</v>
      </c>
      <c r="N37" s="1" t="s">
        <v>588</v>
      </c>
      <c r="P37" s="1">
        <f t="shared" si="1"/>
        <v>0</v>
      </c>
      <c r="Q37" s="1">
        <v>0.7</v>
      </c>
      <c r="R37" s="30">
        <v>9.6799999999996805E-2</v>
      </c>
      <c r="S37" s="4">
        <f t="shared" si="2"/>
        <v>0.79679999999999673</v>
      </c>
      <c r="X37" s="173">
        <v>3</v>
      </c>
      <c r="Y37" s="173">
        <v>2</v>
      </c>
    </row>
    <row r="38" spans="1:25" s="1" customFormat="1" ht="14.25" x14ac:dyDescent="0.2">
      <c r="A38" s="7">
        <f t="shared" si="3"/>
        <v>35</v>
      </c>
      <c r="B38" s="29"/>
      <c r="C38" s="72"/>
      <c r="D38" s="15" t="s">
        <v>32</v>
      </c>
      <c r="E38" s="15" t="s">
        <v>33</v>
      </c>
      <c r="F38" s="16">
        <v>2</v>
      </c>
      <c r="G38" s="16" t="s">
        <v>531</v>
      </c>
      <c r="H38" s="17">
        <v>12</v>
      </c>
      <c r="I38" s="50" t="s">
        <v>1201</v>
      </c>
      <c r="J38" s="51" t="s">
        <v>271</v>
      </c>
      <c r="K38" s="146">
        <v>1</v>
      </c>
      <c r="L38" s="145">
        <v>4.0000000000000001E-3</v>
      </c>
      <c r="P38" s="1">
        <f t="shared" si="1"/>
        <v>0</v>
      </c>
      <c r="Q38" s="1">
        <v>0.7</v>
      </c>
      <c r="R38" s="30">
        <v>9.6789999999996795E-2</v>
      </c>
      <c r="S38" s="4">
        <f t="shared" si="2"/>
        <v>0.79678999999999678</v>
      </c>
      <c r="X38" s="173">
        <v>1</v>
      </c>
      <c r="Y38" s="173">
        <v>1</v>
      </c>
    </row>
    <row r="39" spans="1:25" s="1" customFormat="1" ht="14.25" x14ac:dyDescent="0.2">
      <c r="A39" s="7">
        <f t="shared" si="3"/>
        <v>36</v>
      </c>
      <c r="B39" s="29"/>
      <c r="C39" s="72"/>
      <c r="D39" s="15" t="s">
        <v>34</v>
      </c>
      <c r="E39" s="15" t="s">
        <v>35</v>
      </c>
      <c r="F39" s="16">
        <v>10</v>
      </c>
      <c r="G39" s="16" t="s">
        <v>563</v>
      </c>
      <c r="H39" s="17">
        <v>12</v>
      </c>
      <c r="I39" s="50"/>
      <c r="J39" s="51" t="s">
        <v>271</v>
      </c>
      <c r="K39" s="146">
        <v>1</v>
      </c>
      <c r="L39" s="145">
        <v>4.0000000000000001E-3</v>
      </c>
      <c r="P39" s="1">
        <f t="shared" si="1"/>
        <v>0</v>
      </c>
      <c r="Q39" s="1">
        <v>0.7</v>
      </c>
      <c r="R39" s="30">
        <v>9.6779999999996799E-2</v>
      </c>
      <c r="S39" s="4">
        <f t="shared" si="2"/>
        <v>0.79677999999999671</v>
      </c>
      <c r="X39" s="173">
        <v>3</v>
      </c>
      <c r="Y39" s="173">
        <v>2</v>
      </c>
    </row>
    <row r="40" spans="1:25" s="1" customFormat="1" ht="14.25" x14ac:dyDescent="0.2">
      <c r="A40" s="7">
        <f t="shared" si="3"/>
        <v>37</v>
      </c>
      <c r="B40" s="29"/>
      <c r="C40" s="72"/>
      <c r="D40" s="15" t="s">
        <v>1202</v>
      </c>
      <c r="E40" s="15" t="s">
        <v>36</v>
      </c>
      <c r="F40" s="16">
        <v>10</v>
      </c>
      <c r="G40" s="16" t="s">
        <v>563</v>
      </c>
      <c r="H40" s="17">
        <v>12</v>
      </c>
      <c r="I40" s="50"/>
      <c r="J40" s="51" t="s">
        <v>271</v>
      </c>
      <c r="K40" s="146">
        <v>1</v>
      </c>
      <c r="L40" s="145">
        <v>4.0000000000000001E-3</v>
      </c>
      <c r="P40" s="1">
        <f t="shared" si="1"/>
        <v>0</v>
      </c>
      <c r="Q40" s="1">
        <v>0.7</v>
      </c>
      <c r="R40" s="30">
        <v>9.6769999999996803E-2</v>
      </c>
      <c r="S40" s="4">
        <f t="shared" si="2"/>
        <v>0.79676999999999676</v>
      </c>
      <c r="X40" s="173">
        <v>3</v>
      </c>
      <c r="Y40" s="173">
        <v>3</v>
      </c>
    </row>
    <row r="41" spans="1:25" s="1" customFormat="1" ht="14.25" x14ac:dyDescent="0.2">
      <c r="A41" s="7">
        <f t="shared" si="3"/>
        <v>38</v>
      </c>
      <c r="B41" s="29"/>
      <c r="C41" s="72"/>
      <c r="D41" s="15" t="s">
        <v>1203</v>
      </c>
      <c r="E41" s="15" t="s">
        <v>42</v>
      </c>
      <c r="F41" s="16">
        <v>10</v>
      </c>
      <c r="G41" s="16" t="s">
        <v>531</v>
      </c>
      <c r="H41" s="17">
        <v>12</v>
      </c>
      <c r="I41" s="50"/>
      <c r="J41" s="51" t="s">
        <v>271</v>
      </c>
      <c r="K41" s="146">
        <v>1</v>
      </c>
      <c r="L41" s="145">
        <v>4.0000000000000001E-3</v>
      </c>
      <c r="M41" s="1" t="s">
        <v>588</v>
      </c>
      <c r="N41" s="1" t="s">
        <v>609</v>
      </c>
      <c r="P41" s="1">
        <f t="shared" si="1"/>
        <v>0</v>
      </c>
      <c r="Q41" s="1">
        <v>0.7</v>
      </c>
      <c r="R41" s="30">
        <v>9.6759999999996807E-2</v>
      </c>
      <c r="S41" s="4">
        <f t="shared" si="2"/>
        <v>0.7967599999999968</v>
      </c>
      <c r="X41" s="173">
        <v>3</v>
      </c>
      <c r="Y41" s="173">
        <v>3</v>
      </c>
    </row>
    <row r="42" spans="1:25" s="1" customFormat="1" ht="14.25" x14ac:dyDescent="0.2">
      <c r="A42" s="7">
        <f t="shared" si="3"/>
        <v>39</v>
      </c>
      <c r="B42" s="29"/>
      <c r="C42" s="72"/>
      <c r="D42" s="15" t="s">
        <v>37</v>
      </c>
      <c r="E42" s="15" t="s">
        <v>38</v>
      </c>
      <c r="F42" s="16">
        <v>10</v>
      </c>
      <c r="G42" s="16" t="s">
        <v>531</v>
      </c>
      <c r="H42" s="17">
        <v>12</v>
      </c>
      <c r="I42" s="50"/>
      <c r="J42" s="51" t="s">
        <v>271</v>
      </c>
      <c r="K42" s="146">
        <v>1</v>
      </c>
      <c r="L42" s="145">
        <v>4.0000000000000001E-3</v>
      </c>
      <c r="M42" s="1" t="s">
        <v>8</v>
      </c>
      <c r="N42" s="1" t="s">
        <v>609</v>
      </c>
      <c r="P42" s="1">
        <f t="shared" si="1"/>
        <v>0</v>
      </c>
      <c r="Q42" s="1">
        <v>0.7</v>
      </c>
      <c r="R42" s="30">
        <v>9.6749999999996797E-2</v>
      </c>
      <c r="S42" s="4">
        <f t="shared" si="2"/>
        <v>0.79674999999999674</v>
      </c>
      <c r="X42" s="173">
        <v>2</v>
      </c>
      <c r="Y42" s="173">
        <v>2</v>
      </c>
    </row>
    <row r="43" spans="1:25" s="1" customFormat="1" ht="14.25" x14ac:dyDescent="0.2">
      <c r="A43" s="7">
        <f t="shared" si="3"/>
        <v>40</v>
      </c>
      <c r="B43" s="29"/>
      <c r="C43" s="72"/>
      <c r="D43" s="15" t="s">
        <v>39</v>
      </c>
      <c r="E43" s="15" t="s">
        <v>40</v>
      </c>
      <c r="F43" s="16">
        <v>10</v>
      </c>
      <c r="G43" s="16" t="s">
        <v>531</v>
      </c>
      <c r="H43" s="17">
        <v>12</v>
      </c>
      <c r="I43" s="50"/>
      <c r="J43" s="51" t="s">
        <v>271</v>
      </c>
      <c r="K43" s="146">
        <v>1</v>
      </c>
      <c r="L43" s="145">
        <v>4.0000000000000001E-3</v>
      </c>
      <c r="M43" s="1" t="s">
        <v>667</v>
      </c>
      <c r="P43" s="1">
        <f t="shared" si="1"/>
        <v>0</v>
      </c>
      <c r="Q43" s="1">
        <v>0.7</v>
      </c>
      <c r="R43" s="30">
        <v>9.6739999999996704E-2</v>
      </c>
      <c r="S43" s="4">
        <f t="shared" si="2"/>
        <v>0.79673999999999667</v>
      </c>
      <c r="X43" s="173">
        <v>2</v>
      </c>
      <c r="Y43" s="173">
        <v>2</v>
      </c>
    </row>
    <row r="44" spans="1:25" s="1" customFormat="1" ht="15" x14ac:dyDescent="0.2">
      <c r="A44" s="7">
        <f t="shared" si="3"/>
        <v>41</v>
      </c>
      <c r="B44" s="29"/>
      <c r="C44" s="72"/>
      <c r="D44" s="15" t="s">
        <v>41</v>
      </c>
      <c r="E44" s="15" t="s">
        <v>995</v>
      </c>
      <c r="F44" s="16">
        <v>10</v>
      </c>
      <c r="G44" s="16" t="s">
        <v>531</v>
      </c>
      <c r="H44" s="17">
        <v>12</v>
      </c>
      <c r="I44" s="94" t="s">
        <v>988</v>
      </c>
      <c r="J44" s="51" t="s">
        <v>271</v>
      </c>
      <c r="K44" s="146">
        <v>1</v>
      </c>
      <c r="L44" s="145">
        <v>4.0000000000000001E-3</v>
      </c>
      <c r="M44" s="1" t="s">
        <v>612</v>
      </c>
      <c r="N44" s="1" t="s">
        <v>609</v>
      </c>
      <c r="P44" s="1">
        <f t="shared" si="1"/>
        <v>0</v>
      </c>
      <c r="Q44" s="1">
        <v>0.7</v>
      </c>
      <c r="R44" s="30">
        <v>9.6729999999996694E-2</v>
      </c>
      <c r="S44" s="4">
        <f t="shared" si="2"/>
        <v>0.79672999999999661</v>
      </c>
      <c r="X44" s="173">
        <v>2</v>
      </c>
      <c r="Y44" s="173">
        <v>2</v>
      </c>
    </row>
    <row r="45" spans="1:25" s="1" customFormat="1" ht="14.25" x14ac:dyDescent="0.2">
      <c r="A45" s="7">
        <f t="shared" si="3"/>
        <v>42</v>
      </c>
      <c r="B45" s="29"/>
      <c r="C45" s="72"/>
      <c r="D45" s="15" t="s">
        <v>1204</v>
      </c>
      <c r="E45" s="15" t="s">
        <v>47</v>
      </c>
      <c r="F45" s="16">
        <v>10</v>
      </c>
      <c r="G45" s="16" t="s">
        <v>531</v>
      </c>
      <c r="H45" s="17">
        <v>12</v>
      </c>
      <c r="I45" s="50"/>
      <c r="J45" s="51" t="s">
        <v>271</v>
      </c>
      <c r="K45" s="146">
        <v>1</v>
      </c>
      <c r="L45" s="145">
        <v>4.0000000000000001E-3</v>
      </c>
      <c r="P45" s="1">
        <f t="shared" si="1"/>
        <v>0</v>
      </c>
      <c r="Q45" s="1">
        <v>0.7</v>
      </c>
      <c r="R45" s="30">
        <v>9.6719999999996698E-2</v>
      </c>
      <c r="S45" s="4">
        <f t="shared" si="2"/>
        <v>0.79671999999999665</v>
      </c>
      <c r="X45" s="173">
        <v>3</v>
      </c>
      <c r="Y45" s="173">
        <v>2</v>
      </c>
    </row>
    <row r="46" spans="1:25" s="1" customFormat="1" ht="14.25" x14ac:dyDescent="0.2">
      <c r="A46" s="7">
        <f t="shared" si="3"/>
        <v>43</v>
      </c>
      <c r="B46" s="29"/>
      <c r="C46" s="72"/>
      <c r="D46" s="15" t="s">
        <v>43</v>
      </c>
      <c r="E46" s="15" t="s">
        <v>44</v>
      </c>
      <c r="F46" s="16">
        <v>10</v>
      </c>
      <c r="G46" s="16" t="s">
        <v>531</v>
      </c>
      <c r="H46" s="17">
        <v>12</v>
      </c>
      <c r="I46" s="50"/>
      <c r="J46" s="51" t="s">
        <v>271</v>
      </c>
      <c r="K46" s="146">
        <v>1</v>
      </c>
      <c r="L46" s="145">
        <v>4.0000000000000001E-3</v>
      </c>
      <c r="M46" s="1" t="s">
        <v>588</v>
      </c>
      <c r="N46" s="1" t="s">
        <v>609</v>
      </c>
      <c r="P46" s="1">
        <f t="shared" si="1"/>
        <v>0</v>
      </c>
      <c r="Q46" s="1">
        <v>0.7</v>
      </c>
      <c r="R46" s="30">
        <v>9.6709999999996701E-2</v>
      </c>
      <c r="S46" s="4">
        <f t="shared" si="2"/>
        <v>0.7967099999999967</v>
      </c>
      <c r="X46" s="173">
        <v>3</v>
      </c>
      <c r="Y46" s="173">
        <v>3</v>
      </c>
    </row>
    <row r="47" spans="1:25" s="1" customFormat="1" ht="14.25" x14ac:dyDescent="0.2">
      <c r="A47" s="7">
        <f t="shared" si="3"/>
        <v>44</v>
      </c>
      <c r="B47" s="29"/>
      <c r="C47" s="72"/>
      <c r="D47" s="15" t="s">
        <v>45</v>
      </c>
      <c r="E47" s="15" t="s">
        <v>46</v>
      </c>
      <c r="F47" s="16">
        <v>10</v>
      </c>
      <c r="G47" s="16" t="s">
        <v>531</v>
      </c>
      <c r="H47" s="17">
        <v>12</v>
      </c>
      <c r="I47" s="50"/>
      <c r="J47" s="51" t="s">
        <v>271</v>
      </c>
      <c r="K47" s="146">
        <v>1</v>
      </c>
      <c r="L47" s="145">
        <v>4.0000000000000001E-3</v>
      </c>
      <c r="M47" s="1" t="s">
        <v>589</v>
      </c>
      <c r="N47" s="1" t="s">
        <v>589</v>
      </c>
      <c r="P47" s="1">
        <f t="shared" si="1"/>
        <v>0</v>
      </c>
      <c r="Q47" s="1">
        <v>0.7</v>
      </c>
      <c r="R47" s="30">
        <v>9.6699999999996705E-2</v>
      </c>
      <c r="S47" s="4">
        <f t="shared" si="2"/>
        <v>0.79669999999999663</v>
      </c>
      <c r="X47" s="173">
        <v>2</v>
      </c>
      <c r="Y47" s="173">
        <v>2</v>
      </c>
    </row>
    <row r="48" spans="1:25" s="1" customFormat="1" ht="14.25" x14ac:dyDescent="0.2">
      <c r="A48" s="7">
        <f t="shared" si="3"/>
        <v>45</v>
      </c>
      <c r="B48" s="29"/>
      <c r="C48" s="72"/>
      <c r="D48" s="15" t="s">
        <v>48</v>
      </c>
      <c r="E48" s="15" t="s">
        <v>49</v>
      </c>
      <c r="F48" s="16">
        <v>10</v>
      </c>
      <c r="G48" s="16" t="s">
        <v>531</v>
      </c>
      <c r="H48" s="17">
        <v>12</v>
      </c>
      <c r="I48" s="50"/>
      <c r="J48" s="51" t="s">
        <v>271</v>
      </c>
      <c r="K48" s="146">
        <v>1</v>
      </c>
      <c r="L48" s="145">
        <v>4.0000000000000001E-3</v>
      </c>
      <c r="P48" s="1">
        <f t="shared" si="1"/>
        <v>0</v>
      </c>
      <c r="Q48" s="1">
        <v>0.7</v>
      </c>
      <c r="R48" s="30">
        <v>9.6689999999996695E-2</v>
      </c>
      <c r="S48" s="4">
        <f t="shared" si="2"/>
        <v>0.79668999999999668</v>
      </c>
      <c r="X48" s="173">
        <v>2</v>
      </c>
      <c r="Y48" s="173">
        <v>2</v>
      </c>
    </row>
    <row r="49" spans="1:25" s="1" customFormat="1" ht="14.25" x14ac:dyDescent="0.2">
      <c r="A49" s="7">
        <f t="shared" si="3"/>
        <v>46</v>
      </c>
      <c r="B49" s="29"/>
      <c r="C49" s="72"/>
      <c r="D49" s="15" t="s">
        <v>50</v>
      </c>
      <c r="E49" s="15" t="s">
        <v>51</v>
      </c>
      <c r="F49" s="16">
        <v>10</v>
      </c>
      <c r="G49" s="16" t="s">
        <v>531</v>
      </c>
      <c r="H49" s="17">
        <v>12</v>
      </c>
      <c r="I49" s="50"/>
      <c r="J49" s="51" t="s">
        <v>271</v>
      </c>
      <c r="K49" s="146">
        <v>1</v>
      </c>
      <c r="L49" s="145">
        <v>4.0000000000000001E-3</v>
      </c>
      <c r="P49" s="1">
        <f t="shared" si="1"/>
        <v>0</v>
      </c>
      <c r="Q49" s="1">
        <v>0.7</v>
      </c>
      <c r="R49" s="30">
        <v>9.6679999999996699E-2</v>
      </c>
      <c r="S49" s="4">
        <f t="shared" si="2"/>
        <v>0.79667999999999661</v>
      </c>
      <c r="X49" s="173">
        <v>2</v>
      </c>
      <c r="Y49" s="173">
        <v>2</v>
      </c>
    </row>
    <row r="50" spans="1:25" s="1" customFormat="1" ht="14.25" x14ac:dyDescent="0.2">
      <c r="A50" s="7">
        <f t="shared" si="3"/>
        <v>47</v>
      </c>
      <c r="B50" s="29"/>
      <c r="C50" s="72"/>
      <c r="D50" s="18" t="s">
        <v>466</v>
      </c>
      <c r="E50" s="18" t="s">
        <v>467</v>
      </c>
      <c r="F50" s="16">
        <v>3</v>
      </c>
      <c r="G50" s="16" t="s">
        <v>531</v>
      </c>
      <c r="H50" s="17">
        <v>12</v>
      </c>
      <c r="I50" s="54"/>
      <c r="J50" s="51" t="s">
        <v>271</v>
      </c>
      <c r="K50" s="146">
        <v>1</v>
      </c>
      <c r="L50" s="145">
        <v>4.0000000000000001E-3</v>
      </c>
      <c r="P50" s="1">
        <f t="shared" si="1"/>
        <v>0</v>
      </c>
      <c r="Q50" s="1">
        <v>0.7</v>
      </c>
      <c r="R50" s="30">
        <v>9.6669999999996703E-2</v>
      </c>
      <c r="S50" s="4">
        <f t="shared" si="2"/>
        <v>0.79666999999999666</v>
      </c>
      <c r="X50" s="173">
        <v>2</v>
      </c>
      <c r="Y50" s="173">
        <v>2</v>
      </c>
    </row>
    <row r="51" spans="1:25" s="1" customFormat="1" ht="14.25" x14ac:dyDescent="0.2">
      <c r="A51" s="7">
        <f t="shared" si="3"/>
        <v>48</v>
      </c>
      <c r="B51" s="29"/>
      <c r="C51" s="72"/>
      <c r="D51" s="15" t="s">
        <v>1207</v>
      </c>
      <c r="E51" s="15" t="s">
        <v>53</v>
      </c>
      <c r="F51" s="16">
        <v>10</v>
      </c>
      <c r="G51" s="16" t="s">
        <v>531</v>
      </c>
      <c r="H51" s="17">
        <v>12</v>
      </c>
      <c r="I51" s="50"/>
      <c r="J51" s="51" t="s">
        <v>271</v>
      </c>
      <c r="K51" s="146">
        <v>1</v>
      </c>
      <c r="L51" s="145">
        <v>4.0000000000000001E-3</v>
      </c>
      <c r="P51" s="1">
        <f t="shared" si="1"/>
        <v>0</v>
      </c>
      <c r="Q51" s="1">
        <v>0.7</v>
      </c>
      <c r="R51" s="30">
        <v>9.6659999999996707E-2</v>
      </c>
      <c r="S51" s="4">
        <f t="shared" si="2"/>
        <v>0.7966599999999967</v>
      </c>
      <c r="X51" s="173">
        <v>2</v>
      </c>
      <c r="Y51" s="173">
        <v>2</v>
      </c>
    </row>
    <row r="52" spans="1:25" s="1" customFormat="1" ht="14.25" x14ac:dyDescent="0.2">
      <c r="A52" s="7">
        <f t="shared" si="3"/>
        <v>49</v>
      </c>
      <c r="B52" s="29"/>
      <c r="C52" s="72"/>
      <c r="D52" s="15" t="s">
        <v>54</v>
      </c>
      <c r="E52" s="15" t="s">
        <v>585</v>
      </c>
      <c r="F52" s="16">
        <v>10</v>
      </c>
      <c r="G52" s="16" t="s">
        <v>531</v>
      </c>
      <c r="H52" s="17">
        <v>12</v>
      </c>
      <c r="I52" s="50"/>
      <c r="J52" s="51" t="s">
        <v>271</v>
      </c>
      <c r="K52" s="146">
        <v>1</v>
      </c>
      <c r="L52" s="145">
        <v>4.0000000000000001E-3</v>
      </c>
      <c r="P52" s="1">
        <f t="shared" si="1"/>
        <v>0</v>
      </c>
      <c r="Q52" s="1">
        <v>0.7</v>
      </c>
      <c r="R52" s="30">
        <v>9.6649999999996697E-2</v>
      </c>
      <c r="S52" s="4">
        <f t="shared" si="2"/>
        <v>0.79664999999999664</v>
      </c>
      <c r="X52" s="173">
        <v>3</v>
      </c>
      <c r="Y52" s="173">
        <v>3</v>
      </c>
    </row>
    <row r="53" spans="1:25" s="1" customFormat="1" ht="14.25" x14ac:dyDescent="0.2">
      <c r="A53" s="7">
        <f t="shared" si="3"/>
        <v>50</v>
      </c>
      <c r="B53" s="29"/>
      <c r="C53" s="72"/>
      <c r="D53" s="15" t="s">
        <v>55</v>
      </c>
      <c r="E53" s="15" t="s">
        <v>1208</v>
      </c>
      <c r="F53" s="16">
        <v>10</v>
      </c>
      <c r="G53" s="16" t="s">
        <v>562</v>
      </c>
      <c r="H53" s="17">
        <v>12</v>
      </c>
      <c r="I53" s="50" t="s">
        <v>1209</v>
      </c>
      <c r="J53" s="51" t="s">
        <v>271</v>
      </c>
      <c r="K53" s="146">
        <v>1</v>
      </c>
      <c r="L53" s="145">
        <v>4.0000000000000001E-3</v>
      </c>
      <c r="P53" s="1">
        <f t="shared" si="1"/>
        <v>0</v>
      </c>
      <c r="Q53" s="1">
        <v>0.7</v>
      </c>
      <c r="R53" s="30">
        <v>9.6639999999996604E-2</v>
      </c>
      <c r="S53" s="4">
        <f t="shared" si="2"/>
        <v>0.79663999999999657</v>
      </c>
      <c r="X53" s="173">
        <v>2</v>
      </c>
      <c r="Y53" s="173">
        <v>1</v>
      </c>
    </row>
    <row r="54" spans="1:25" s="1" customFormat="1" ht="15" x14ac:dyDescent="0.2">
      <c r="A54" s="7">
        <f t="shared" si="3"/>
        <v>51</v>
      </c>
      <c r="B54" s="29"/>
      <c r="C54" s="72"/>
      <c r="D54" s="15" t="s">
        <v>56</v>
      </c>
      <c r="E54" s="15" t="s">
        <v>57</v>
      </c>
      <c r="F54" s="16">
        <v>5</v>
      </c>
      <c r="G54" s="16" t="s">
        <v>563</v>
      </c>
      <c r="H54" s="17">
        <v>12</v>
      </c>
      <c r="I54" s="94" t="s">
        <v>988</v>
      </c>
      <c r="J54" s="51" t="s">
        <v>271</v>
      </c>
      <c r="K54" s="146">
        <v>0.5</v>
      </c>
      <c r="L54" s="145">
        <v>2E-3</v>
      </c>
      <c r="P54" s="1">
        <f t="shared" si="1"/>
        <v>0</v>
      </c>
      <c r="Q54" s="1">
        <v>0.7</v>
      </c>
      <c r="R54" s="30">
        <v>9.6629999999996594E-2</v>
      </c>
      <c r="S54" s="4">
        <f t="shared" si="2"/>
        <v>0.79662999999999651</v>
      </c>
      <c r="X54" s="173">
        <v>2</v>
      </c>
      <c r="Y54" s="173">
        <v>1</v>
      </c>
    </row>
    <row r="55" spans="1:25" s="1" customFormat="1" ht="14.25" x14ac:dyDescent="0.2">
      <c r="A55" s="7">
        <f t="shared" si="3"/>
        <v>52</v>
      </c>
      <c r="B55" s="29"/>
      <c r="C55" s="72"/>
      <c r="D55" s="15" t="s">
        <v>58</v>
      </c>
      <c r="E55" s="15" t="s">
        <v>1210</v>
      </c>
      <c r="F55" s="16">
        <v>5</v>
      </c>
      <c r="G55" s="16" t="s">
        <v>562</v>
      </c>
      <c r="H55" s="17">
        <v>12</v>
      </c>
      <c r="I55" s="50"/>
      <c r="J55" s="51" t="s">
        <v>271</v>
      </c>
      <c r="K55" s="146">
        <v>1</v>
      </c>
      <c r="L55" s="145">
        <v>4.0000000000000001E-3</v>
      </c>
      <c r="M55" s="1" t="s">
        <v>612</v>
      </c>
      <c r="N55" s="1" t="s">
        <v>609</v>
      </c>
      <c r="P55" s="1">
        <f t="shared" si="1"/>
        <v>0</v>
      </c>
      <c r="Q55" s="1">
        <v>0.7</v>
      </c>
      <c r="R55" s="30">
        <v>9.6619999999996597E-2</v>
      </c>
      <c r="S55" s="4">
        <f t="shared" si="2"/>
        <v>0.79661999999999655</v>
      </c>
      <c r="X55" s="173">
        <v>2</v>
      </c>
      <c r="Y55" s="173">
        <v>18</v>
      </c>
    </row>
    <row r="56" spans="1:25" s="1" customFormat="1" ht="14.25" x14ac:dyDescent="0.2">
      <c r="A56" s="7">
        <f t="shared" si="3"/>
        <v>53</v>
      </c>
      <c r="B56" s="29"/>
      <c r="C56" s="72"/>
      <c r="D56" s="15" t="s">
        <v>59</v>
      </c>
      <c r="E56" s="15" t="s">
        <v>60</v>
      </c>
      <c r="F56" s="16">
        <v>10</v>
      </c>
      <c r="G56" s="16" t="s">
        <v>563</v>
      </c>
      <c r="H56" s="17">
        <v>12</v>
      </c>
      <c r="I56" s="50"/>
      <c r="J56" s="51" t="s">
        <v>271</v>
      </c>
      <c r="K56" s="146">
        <v>0.5</v>
      </c>
      <c r="L56" s="145">
        <v>2E-3</v>
      </c>
      <c r="P56" s="1">
        <f t="shared" si="1"/>
        <v>0</v>
      </c>
      <c r="Q56" s="1">
        <v>0.7</v>
      </c>
      <c r="R56" s="30">
        <v>9.6609999999996601E-2</v>
      </c>
      <c r="S56" s="4">
        <f t="shared" si="2"/>
        <v>0.7966099999999966</v>
      </c>
      <c r="X56" s="173">
        <v>3</v>
      </c>
      <c r="Y56" s="173">
        <v>2</v>
      </c>
    </row>
    <row r="57" spans="1:25" s="1" customFormat="1" ht="15" x14ac:dyDescent="0.2">
      <c r="A57" s="7">
        <f t="shared" si="3"/>
        <v>54</v>
      </c>
      <c r="B57" s="29"/>
      <c r="C57" s="72"/>
      <c r="D57" s="15" t="s">
        <v>61</v>
      </c>
      <c r="E57" s="15" t="s">
        <v>62</v>
      </c>
      <c r="F57" s="16">
        <v>10</v>
      </c>
      <c r="G57" s="16" t="s">
        <v>563</v>
      </c>
      <c r="H57" s="17">
        <v>12</v>
      </c>
      <c r="I57" s="94" t="s">
        <v>1025</v>
      </c>
      <c r="J57" s="51" t="s">
        <v>271</v>
      </c>
      <c r="K57" s="146">
        <v>0.5</v>
      </c>
      <c r="L57" s="145">
        <v>2E-3</v>
      </c>
      <c r="M57" s="1" t="s">
        <v>588</v>
      </c>
      <c r="N57" s="1" t="s">
        <v>589</v>
      </c>
      <c r="P57" s="1">
        <f t="shared" si="1"/>
        <v>0</v>
      </c>
      <c r="Q57" s="1">
        <v>0.7</v>
      </c>
      <c r="R57" s="30">
        <v>9.6599999999996605E-2</v>
      </c>
      <c r="S57" s="4">
        <f t="shared" si="2"/>
        <v>0.79659999999999653</v>
      </c>
      <c r="X57" s="173">
        <v>3</v>
      </c>
      <c r="Y57" s="173">
        <v>2</v>
      </c>
    </row>
    <row r="58" spans="1:25" s="1" customFormat="1" ht="15" x14ac:dyDescent="0.2">
      <c r="A58" s="7">
        <f t="shared" si="3"/>
        <v>55</v>
      </c>
      <c r="B58" s="29"/>
      <c r="C58" s="72"/>
      <c r="D58" s="15" t="s">
        <v>944</v>
      </c>
      <c r="E58" s="15" t="s">
        <v>945</v>
      </c>
      <c r="F58" s="16">
        <v>10</v>
      </c>
      <c r="G58" s="16" t="s">
        <v>563</v>
      </c>
      <c r="H58" s="17">
        <v>12</v>
      </c>
      <c r="I58" s="94" t="s">
        <v>946</v>
      </c>
      <c r="J58" s="51" t="s">
        <v>271</v>
      </c>
      <c r="K58" s="146">
        <v>0.5</v>
      </c>
      <c r="L58" s="145">
        <v>2E-3</v>
      </c>
      <c r="P58" s="1">
        <f t="shared" si="1"/>
        <v>0</v>
      </c>
      <c r="Q58" s="1">
        <v>0.7</v>
      </c>
      <c r="R58" s="30">
        <v>9.6589999999996595E-2</v>
      </c>
      <c r="S58" s="4">
        <f t="shared" si="2"/>
        <v>0.79658999999999658</v>
      </c>
      <c r="X58" s="173">
        <v>2</v>
      </c>
      <c r="Y58" s="173" t="s">
        <v>612</v>
      </c>
    </row>
    <row r="59" spans="1:25" s="1" customFormat="1" ht="14.25" x14ac:dyDescent="0.2">
      <c r="A59" s="7">
        <f t="shared" si="3"/>
        <v>56</v>
      </c>
      <c r="B59" s="29"/>
      <c r="C59" s="72"/>
      <c r="D59" s="15" t="s">
        <v>64</v>
      </c>
      <c r="E59" s="15" t="s">
        <v>65</v>
      </c>
      <c r="F59" s="16">
        <v>10</v>
      </c>
      <c r="G59" s="16" t="s">
        <v>531</v>
      </c>
      <c r="H59" s="17">
        <v>12</v>
      </c>
      <c r="I59" s="50"/>
      <c r="J59" s="51" t="s">
        <v>271</v>
      </c>
      <c r="K59" s="146">
        <v>1</v>
      </c>
      <c r="L59" s="145">
        <v>4.0000000000000001E-3</v>
      </c>
      <c r="M59" s="1" t="s">
        <v>612</v>
      </c>
      <c r="N59" s="1" t="s">
        <v>589</v>
      </c>
      <c r="P59" s="1">
        <f t="shared" si="1"/>
        <v>0</v>
      </c>
      <c r="Q59" s="1">
        <v>0.7</v>
      </c>
      <c r="R59" s="30">
        <v>9.6579999999996599E-2</v>
      </c>
      <c r="S59" s="4">
        <f t="shared" si="2"/>
        <v>0.79657999999999651</v>
      </c>
      <c r="X59" s="173">
        <v>3</v>
      </c>
      <c r="Y59" s="173">
        <v>3</v>
      </c>
    </row>
    <row r="60" spans="1:25" s="1" customFormat="1" ht="14.25" x14ac:dyDescent="0.2">
      <c r="A60" s="7">
        <f t="shared" si="3"/>
        <v>57</v>
      </c>
      <c r="B60" s="29"/>
      <c r="C60" s="72"/>
      <c r="D60" s="15" t="s">
        <v>1315</v>
      </c>
      <c r="E60" s="15" t="s">
        <v>66</v>
      </c>
      <c r="F60" s="16">
        <v>5</v>
      </c>
      <c r="G60" s="16" t="s">
        <v>562</v>
      </c>
      <c r="H60" s="17">
        <v>12</v>
      </c>
      <c r="I60" s="50"/>
      <c r="J60" s="51" t="s">
        <v>271</v>
      </c>
      <c r="K60" s="146">
        <v>1</v>
      </c>
      <c r="L60" s="145">
        <v>4.0000000000000001E-3</v>
      </c>
      <c r="P60" s="1">
        <f t="shared" si="1"/>
        <v>0</v>
      </c>
      <c r="Q60" s="1">
        <v>0.7</v>
      </c>
      <c r="R60" s="30">
        <v>9.6569999999996603E-2</v>
      </c>
      <c r="S60" s="4">
        <f t="shared" si="2"/>
        <v>0.79656999999999656</v>
      </c>
      <c r="X60" s="173">
        <v>2</v>
      </c>
      <c r="Y60" s="173" t="s">
        <v>612</v>
      </c>
    </row>
    <row r="61" spans="1:25" s="1" customFormat="1" ht="14.25" x14ac:dyDescent="0.2">
      <c r="A61" s="7">
        <f t="shared" si="3"/>
        <v>58</v>
      </c>
      <c r="B61" s="29"/>
      <c r="C61" s="72"/>
      <c r="D61" s="15" t="s">
        <v>67</v>
      </c>
      <c r="E61" s="15" t="s">
        <v>68</v>
      </c>
      <c r="F61" s="16">
        <v>10</v>
      </c>
      <c r="G61" s="16" t="s">
        <v>531</v>
      </c>
      <c r="H61" s="17">
        <v>12</v>
      </c>
      <c r="I61" s="50"/>
      <c r="J61" s="51" t="s">
        <v>271</v>
      </c>
      <c r="K61" s="146">
        <v>1</v>
      </c>
      <c r="L61" s="145">
        <v>4.0000000000000001E-3</v>
      </c>
      <c r="M61" s="1" t="s">
        <v>612</v>
      </c>
      <c r="N61" s="1" t="s">
        <v>612</v>
      </c>
      <c r="P61" s="1">
        <f t="shared" si="1"/>
        <v>0</v>
      </c>
      <c r="Q61" s="1">
        <v>0.7</v>
      </c>
      <c r="R61" s="30">
        <v>9.6559999999996607E-2</v>
      </c>
      <c r="S61" s="4">
        <f t="shared" si="2"/>
        <v>0.7965599999999966</v>
      </c>
      <c r="X61" s="173">
        <v>2</v>
      </c>
      <c r="Y61" s="173" t="s">
        <v>612</v>
      </c>
    </row>
    <row r="62" spans="1:25" s="1" customFormat="1" ht="14.25" x14ac:dyDescent="0.2">
      <c r="A62" s="7">
        <f t="shared" si="3"/>
        <v>59</v>
      </c>
      <c r="B62" s="29"/>
      <c r="C62" s="72"/>
      <c r="D62" s="15" t="s">
        <v>69</v>
      </c>
      <c r="E62" s="15" t="s">
        <v>70</v>
      </c>
      <c r="F62" s="16">
        <v>5</v>
      </c>
      <c r="G62" s="16" t="s">
        <v>63</v>
      </c>
      <c r="H62" s="17">
        <v>12</v>
      </c>
      <c r="I62" s="50"/>
      <c r="J62" s="51" t="s">
        <v>271</v>
      </c>
      <c r="K62" s="146">
        <v>1</v>
      </c>
      <c r="L62" s="145">
        <v>4.0000000000000001E-3</v>
      </c>
      <c r="M62" s="1" t="s">
        <v>71</v>
      </c>
      <c r="P62" s="1">
        <f t="shared" si="1"/>
        <v>0</v>
      </c>
      <c r="Q62" s="1">
        <v>0.7</v>
      </c>
      <c r="R62" s="30">
        <v>9.6549999999996597E-2</v>
      </c>
      <c r="S62" s="4">
        <f t="shared" si="2"/>
        <v>0.79654999999999654</v>
      </c>
      <c r="X62" s="173">
        <v>2</v>
      </c>
      <c r="Y62" s="173">
        <v>2</v>
      </c>
    </row>
    <row r="63" spans="1:25" s="1" customFormat="1" ht="14.25" x14ac:dyDescent="0.2">
      <c r="A63" s="7">
        <f t="shared" si="3"/>
        <v>60</v>
      </c>
      <c r="B63" s="29"/>
      <c r="C63" s="72"/>
      <c r="D63" s="15" t="s">
        <v>72</v>
      </c>
      <c r="E63" s="15" t="s">
        <v>73</v>
      </c>
      <c r="F63" s="16">
        <v>10</v>
      </c>
      <c r="G63" s="16" t="s">
        <v>531</v>
      </c>
      <c r="H63" s="17">
        <v>12</v>
      </c>
      <c r="I63" s="50"/>
      <c r="J63" s="51" t="s">
        <v>271</v>
      </c>
      <c r="K63" s="146">
        <v>1</v>
      </c>
      <c r="L63" s="145">
        <v>4.0000000000000001E-3</v>
      </c>
      <c r="M63" s="1" t="s">
        <v>609</v>
      </c>
      <c r="N63" s="1" t="s">
        <v>609</v>
      </c>
      <c r="P63" s="1">
        <f t="shared" si="1"/>
        <v>0</v>
      </c>
      <c r="Q63" s="1">
        <v>0.7</v>
      </c>
      <c r="R63" s="30">
        <v>9.6539999999996504E-2</v>
      </c>
      <c r="S63" s="4">
        <f t="shared" si="2"/>
        <v>0.79653999999999647</v>
      </c>
      <c r="X63" s="173">
        <v>2</v>
      </c>
      <c r="Y63" s="173">
        <v>2</v>
      </c>
    </row>
    <row r="64" spans="1:25" s="1" customFormat="1" ht="14.25" x14ac:dyDescent="0.2">
      <c r="A64" s="7">
        <f t="shared" si="3"/>
        <v>61</v>
      </c>
      <c r="B64" s="29"/>
      <c r="C64" s="72"/>
      <c r="D64" s="15" t="s">
        <v>74</v>
      </c>
      <c r="E64" s="15" t="s">
        <v>75</v>
      </c>
      <c r="F64" s="16">
        <v>10</v>
      </c>
      <c r="G64" s="16" t="s">
        <v>531</v>
      </c>
      <c r="H64" s="17">
        <v>12</v>
      </c>
      <c r="I64" s="50"/>
      <c r="J64" s="51" t="s">
        <v>271</v>
      </c>
      <c r="K64" s="146">
        <v>1</v>
      </c>
      <c r="L64" s="145">
        <v>4.0000000000000001E-3</v>
      </c>
      <c r="M64" s="1" t="s">
        <v>609</v>
      </c>
      <c r="N64" s="1" t="s">
        <v>609</v>
      </c>
      <c r="P64" s="1">
        <f t="shared" si="1"/>
        <v>0</v>
      </c>
      <c r="Q64" s="1">
        <v>0.7</v>
      </c>
      <c r="R64" s="30">
        <v>9.6529999999996494E-2</v>
      </c>
      <c r="S64" s="4">
        <f t="shared" si="2"/>
        <v>0.79652999999999641</v>
      </c>
      <c r="X64" s="173">
        <v>2</v>
      </c>
      <c r="Y64" s="173">
        <v>2</v>
      </c>
    </row>
    <row r="65" spans="1:25" s="1" customFormat="1" ht="14.25" x14ac:dyDescent="0.2">
      <c r="A65" s="7">
        <f t="shared" si="3"/>
        <v>62</v>
      </c>
      <c r="B65" s="29"/>
      <c r="C65" s="72"/>
      <c r="D65" s="15" t="s">
        <v>76</v>
      </c>
      <c r="E65" s="15" t="s">
        <v>77</v>
      </c>
      <c r="F65" s="16">
        <v>10</v>
      </c>
      <c r="G65" s="16" t="s">
        <v>563</v>
      </c>
      <c r="H65" s="17">
        <v>12</v>
      </c>
      <c r="I65" s="50"/>
      <c r="J65" s="51" t="s">
        <v>271</v>
      </c>
      <c r="K65" s="146">
        <v>1</v>
      </c>
      <c r="L65" s="145">
        <v>4.0000000000000001E-3</v>
      </c>
      <c r="P65" s="1">
        <f t="shared" si="1"/>
        <v>0</v>
      </c>
      <c r="Q65" s="1">
        <v>0.7</v>
      </c>
      <c r="R65" s="30">
        <v>9.6519999999996497E-2</v>
      </c>
      <c r="S65" s="4">
        <f t="shared" si="2"/>
        <v>0.79651999999999645</v>
      </c>
      <c r="X65" s="173">
        <v>3</v>
      </c>
      <c r="Y65" s="173">
        <v>2</v>
      </c>
    </row>
    <row r="66" spans="1:25" s="1" customFormat="1" ht="14.25" x14ac:dyDescent="0.2">
      <c r="A66" s="7">
        <f t="shared" si="3"/>
        <v>63</v>
      </c>
      <c r="B66" s="29"/>
      <c r="C66" s="72"/>
      <c r="D66" s="15" t="s">
        <v>78</v>
      </c>
      <c r="E66" s="15" t="s">
        <v>79</v>
      </c>
      <c r="F66" s="16">
        <v>5</v>
      </c>
      <c r="G66" s="16" t="s">
        <v>563</v>
      </c>
      <c r="H66" s="17">
        <v>12</v>
      </c>
      <c r="I66" s="50"/>
      <c r="J66" s="51" t="s">
        <v>271</v>
      </c>
      <c r="K66" s="146">
        <v>1</v>
      </c>
      <c r="L66" s="145">
        <v>4.0000000000000001E-3</v>
      </c>
      <c r="M66" s="1" t="s">
        <v>588</v>
      </c>
      <c r="N66" s="1" t="s">
        <v>612</v>
      </c>
      <c r="P66" s="1">
        <f t="shared" si="1"/>
        <v>0</v>
      </c>
      <c r="Q66" s="1">
        <v>0.7</v>
      </c>
      <c r="R66" s="30">
        <v>9.6509999999996501E-2</v>
      </c>
      <c r="S66" s="4">
        <f t="shared" si="2"/>
        <v>0.7965099999999965</v>
      </c>
      <c r="X66" s="173">
        <v>2</v>
      </c>
      <c r="Y66" s="173" t="s">
        <v>612</v>
      </c>
    </row>
    <row r="67" spans="1:25" s="1" customFormat="1" ht="14.25" x14ac:dyDescent="0.2">
      <c r="A67" s="7">
        <f t="shared" si="3"/>
        <v>64</v>
      </c>
      <c r="B67" s="29"/>
      <c r="C67" s="72"/>
      <c r="D67" s="15" t="s">
        <v>80</v>
      </c>
      <c r="E67" s="15" t="s">
        <v>81</v>
      </c>
      <c r="F67" s="16">
        <v>10</v>
      </c>
      <c r="G67" s="16" t="s">
        <v>531</v>
      </c>
      <c r="H67" s="17">
        <v>12</v>
      </c>
      <c r="I67" s="50"/>
      <c r="J67" s="51" t="s">
        <v>271</v>
      </c>
      <c r="K67" s="146">
        <v>1</v>
      </c>
      <c r="L67" s="145">
        <v>4.0000000000000001E-3</v>
      </c>
      <c r="M67" s="1" t="s">
        <v>588</v>
      </c>
      <c r="N67" s="1" t="s">
        <v>609</v>
      </c>
      <c r="P67" s="1">
        <f t="shared" si="1"/>
        <v>0</v>
      </c>
      <c r="Q67" s="1">
        <v>0.7</v>
      </c>
      <c r="R67" s="30">
        <v>9.6499999999996505E-2</v>
      </c>
      <c r="S67" s="4">
        <f t="shared" si="2"/>
        <v>0.79649999999999643</v>
      </c>
      <c r="X67" s="173">
        <v>2</v>
      </c>
      <c r="Y67" s="173">
        <v>2</v>
      </c>
    </row>
    <row r="68" spans="1:25" s="1" customFormat="1" ht="14.25" x14ac:dyDescent="0.2">
      <c r="A68" s="7">
        <f t="shared" si="3"/>
        <v>65</v>
      </c>
      <c r="B68" s="29"/>
      <c r="C68" s="72"/>
      <c r="D68" s="15" t="s">
        <v>82</v>
      </c>
      <c r="E68" s="15" t="s">
        <v>83</v>
      </c>
      <c r="F68" s="16">
        <v>10</v>
      </c>
      <c r="G68" s="16" t="s">
        <v>562</v>
      </c>
      <c r="H68" s="17">
        <v>12</v>
      </c>
      <c r="I68" s="50"/>
      <c r="J68" s="51" t="s">
        <v>271</v>
      </c>
      <c r="K68" s="146">
        <v>1</v>
      </c>
      <c r="L68" s="145">
        <v>4.0000000000000001E-3</v>
      </c>
      <c r="P68" s="1">
        <f t="shared" ref="P68:P131" si="4">IF(C68=0,0,1)</f>
        <v>0</v>
      </c>
      <c r="Q68" s="1">
        <v>0.7</v>
      </c>
      <c r="R68" s="30">
        <v>9.6489999999996495E-2</v>
      </c>
      <c r="S68" s="4">
        <f t="shared" ref="S68:S131" si="5">SUM(Q68+R68+P68)</f>
        <v>0.79648999999999648</v>
      </c>
      <c r="X68" s="173">
        <v>3</v>
      </c>
      <c r="Y68" s="173">
        <v>3</v>
      </c>
    </row>
    <row r="69" spans="1:25" s="1" customFormat="1" ht="14.25" x14ac:dyDescent="0.2">
      <c r="A69" s="7">
        <f t="shared" si="3"/>
        <v>66</v>
      </c>
      <c r="B69" s="29"/>
      <c r="C69" s="72"/>
      <c r="D69" s="15" t="s">
        <v>962</v>
      </c>
      <c r="E69" s="15" t="s">
        <v>963</v>
      </c>
      <c r="F69" s="16">
        <v>7</v>
      </c>
      <c r="G69" s="16" t="s">
        <v>562</v>
      </c>
      <c r="H69" s="17">
        <v>12</v>
      </c>
      <c r="I69" s="50"/>
      <c r="J69" s="51" t="s">
        <v>271</v>
      </c>
      <c r="K69" s="146">
        <v>1</v>
      </c>
      <c r="L69" s="145">
        <v>4.0000000000000001E-3</v>
      </c>
      <c r="M69" s="1" t="s">
        <v>84</v>
      </c>
      <c r="P69" s="1">
        <f t="shared" si="4"/>
        <v>0</v>
      </c>
      <c r="Q69" s="1">
        <v>0.7</v>
      </c>
      <c r="R69" s="30">
        <v>9.6479999999996499E-2</v>
      </c>
      <c r="S69" s="4">
        <f t="shared" si="5"/>
        <v>0.79647999999999641</v>
      </c>
      <c r="X69" s="173">
        <v>2</v>
      </c>
      <c r="Y69" s="173" t="s">
        <v>612</v>
      </c>
    </row>
    <row r="70" spans="1:25" s="1" customFormat="1" ht="14.25" x14ac:dyDescent="0.2">
      <c r="A70" s="7">
        <f t="shared" si="3"/>
        <v>67</v>
      </c>
      <c r="B70" s="29"/>
      <c r="C70" s="72"/>
      <c r="D70" s="15" t="s">
        <v>89</v>
      </c>
      <c r="E70" s="15" t="s">
        <v>90</v>
      </c>
      <c r="F70" s="16">
        <v>10</v>
      </c>
      <c r="G70" s="16" t="s">
        <v>531</v>
      </c>
      <c r="H70" s="17">
        <v>12</v>
      </c>
      <c r="I70" s="50"/>
      <c r="J70" s="51" t="s">
        <v>271</v>
      </c>
      <c r="K70" s="146">
        <v>1</v>
      </c>
      <c r="L70" s="145">
        <v>4.0000000000000001E-3</v>
      </c>
      <c r="M70" s="1" t="s">
        <v>612</v>
      </c>
      <c r="N70" s="1" t="s">
        <v>612</v>
      </c>
      <c r="P70" s="1">
        <f t="shared" si="4"/>
        <v>0</v>
      </c>
      <c r="Q70" s="1">
        <v>0.7</v>
      </c>
      <c r="R70" s="30">
        <v>9.6469999999996503E-2</v>
      </c>
      <c r="S70" s="4">
        <f t="shared" si="5"/>
        <v>0.79646999999999646</v>
      </c>
      <c r="X70" s="173">
        <v>3</v>
      </c>
      <c r="Y70" s="173">
        <v>3</v>
      </c>
    </row>
    <row r="71" spans="1:25" s="1" customFormat="1" ht="14.25" x14ac:dyDescent="0.2">
      <c r="A71" s="7">
        <f t="shared" si="3"/>
        <v>68</v>
      </c>
      <c r="B71" s="29"/>
      <c r="C71" s="72"/>
      <c r="D71" s="15" t="s">
        <v>91</v>
      </c>
      <c r="E71" s="15" t="s">
        <v>1350</v>
      </c>
      <c r="F71" s="16">
        <v>10</v>
      </c>
      <c r="G71" s="16" t="s">
        <v>564</v>
      </c>
      <c r="H71" s="17">
        <v>12</v>
      </c>
      <c r="I71" s="50"/>
      <c r="J71" s="51" t="s">
        <v>271</v>
      </c>
      <c r="K71" s="146">
        <v>1</v>
      </c>
      <c r="L71" s="145">
        <v>4.0000000000000001E-3</v>
      </c>
      <c r="M71" s="1" t="s">
        <v>92</v>
      </c>
      <c r="P71" s="1">
        <f t="shared" si="4"/>
        <v>0</v>
      </c>
      <c r="Q71" s="1">
        <v>0.7</v>
      </c>
      <c r="R71" s="30">
        <v>9.6459999999996507E-2</v>
      </c>
      <c r="S71" s="4">
        <f t="shared" si="5"/>
        <v>0.7964599999999965</v>
      </c>
      <c r="X71" s="173">
        <v>2</v>
      </c>
      <c r="Y71" s="173">
        <v>2</v>
      </c>
    </row>
    <row r="72" spans="1:25" s="1" customFormat="1" ht="14.25" x14ac:dyDescent="0.2">
      <c r="A72" s="7">
        <f t="shared" si="3"/>
        <v>69</v>
      </c>
      <c r="B72" s="29"/>
      <c r="C72" s="72"/>
      <c r="D72" s="15" t="s">
        <v>93</v>
      </c>
      <c r="E72" s="15" t="s">
        <v>94</v>
      </c>
      <c r="F72" s="16">
        <v>10</v>
      </c>
      <c r="G72" s="16" t="s">
        <v>562</v>
      </c>
      <c r="H72" s="17">
        <v>12</v>
      </c>
      <c r="I72" s="50"/>
      <c r="J72" s="51" t="s">
        <v>271</v>
      </c>
      <c r="K72" s="146">
        <v>1</v>
      </c>
      <c r="L72" s="145">
        <v>4.0000000000000001E-3</v>
      </c>
      <c r="P72" s="1">
        <f t="shared" si="4"/>
        <v>0</v>
      </c>
      <c r="Q72" s="1">
        <v>0.7</v>
      </c>
      <c r="R72" s="30">
        <v>9.6449999999996497E-2</v>
      </c>
      <c r="S72" s="4">
        <f t="shared" si="5"/>
        <v>0.79644999999999644</v>
      </c>
      <c r="X72" s="173">
        <v>2</v>
      </c>
      <c r="Y72" s="173">
        <v>2</v>
      </c>
    </row>
    <row r="73" spans="1:25" s="1" customFormat="1" ht="14.25" x14ac:dyDescent="0.2">
      <c r="A73" s="7">
        <f t="shared" si="3"/>
        <v>70</v>
      </c>
      <c r="B73" s="29"/>
      <c r="C73" s="72"/>
      <c r="D73" s="15" t="s">
        <v>95</v>
      </c>
      <c r="E73" s="15" t="s">
        <v>1351</v>
      </c>
      <c r="F73" s="16">
        <v>7</v>
      </c>
      <c r="G73" s="16" t="s">
        <v>562</v>
      </c>
      <c r="H73" s="17">
        <v>12</v>
      </c>
      <c r="I73" s="50"/>
      <c r="J73" s="51" t="s">
        <v>271</v>
      </c>
      <c r="K73" s="146">
        <v>1</v>
      </c>
      <c r="L73" s="145">
        <v>4.0000000000000001E-3</v>
      </c>
      <c r="M73" s="1" t="s">
        <v>612</v>
      </c>
      <c r="N73" s="1" t="s">
        <v>612</v>
      </c>
      <c r="P73" s="1">
        <f t="shared" si="4"/>
        <v>0</v>
      </c>
      <c r="Q73" s="1">
        <v>0.7</v>
      </c>
      <c r="R73" s="30">
        <v>9.6439999999996404E-2</v>
      </c>
      <c r="S73" s="4">
        <f t="shared" si="5"/>
        <v>0.79643999999999637</v>
      </c>
      <c r="X73" s="173">
        <v>2</v>
      </c>
      <c r="Y73" s="173">
        <v>2</v>
      </c>
    </row>
    <row r="74" spans="1:25" s="1" customFormat="1" ht="14.25" x14ac:dyDescent="0.2">
      <c r="A74" s="7">
        <f t="shared" si="3"/>
        <v>71</v>
      </c>
      <c r="B74" s="29"/>
      <c r="C74" s="72"/>
      <c r="D74" s="15" t="s">
        <v>96</v>
      </c>
      <c r="E74" s="15" t="s">
        <v>97</v>
      </c>
      <c r="F74" s="16">
        <v>10</v>
      </c>
      <c r="G74" s="16" t="s">
        <v>531</v>
      </c>
      <c r="H74" s="17">
        <v>12</v>
      </c>
      <c r="I74" s="50"/>
      <c r="J74" s="51" t="s">
        <v>271</v>
      </c>
      <c r="K74" s="146">
        <v>1</v>
      </c>
      <c r="L74" s="145">
        <v>4.0000000000000001E-3</v>
      </c>
      <c r="P74" s="1">
        <f t="shared" si="4"/>
        <v>0</v>
      </c>
      <c r="Q74" s="1">
        <v>0.7</v>
      </c>
      <c r="R74" s="30">
        <v>9.6429999999996394E-2</v>
      </c>
      <c r="S74" s="4">
        <f t="shared" si="5"/>
        <v>0.79642999999999631</v>
      </c>
      <c r="X74" s="173">
        <v>2</v>
      </c>
      <c r="Y74" s="173">
        <v>2</v>
      </c>
    </row>
    <row r="75" spans="1:25" s="1" customFormat="1" ht="14.25" x14ac:dyDescent="0.2">
      <c r="A75" s="7">
        <f t="shared" si="3"/>
        <v>72</v>
      </c>
      <c r="B75" s="29"/>
      <c r="C75" s="72"/>
      <c r="D75" s="15" t="s">
        <v>98</v>
      </c>
      <c r="E75" s="15" t="s">
        <v>99</v>
      </c>
      <c r="F75" s="16">
        <v>5</v>
      </c>
      <c r="G75" s="16" t="s">
        <v>531</v>
      </c>
      <c r="H75" s="17">
        <v>12</v>
      </c>
      <c r="I75" s="50"/>
      <c r="J75" s="51" t="s">
        <v>271</v>
      </c>
      <c r="K75" s="146">
        <v>1</v>
      </c>
      <c r="L75" s="145">
        <v>4.0000000000000001E-3</v>
      </c>
      <c r="M75" s="1" t="s">
        <v>612</v>
      </c>
      <c r="N75" s="1" t="s">
        <v>612</v>
      </c>
      <c r="P75" s="1">
        <f t="shared" si="4"/>
        <v>0</v>
      </c>
      <c r="Q75" s="1">
        <v>0.7</v>
      </c>
      <c r="R75" s="30">
        <v>9.6419999999996397E-2</v>
      </c>
      <c r="S75" s="4">
        <f t="shared" si="5"/>
        <v>0.79641999999999635</v>
      </c>
      <c r="X75" s="173">
        <v>2</v>
      </c>
      <c r="Y75" s="173" t="s">
        <v>612</v>
      </c>
    </row>
    <row r="76" spans="1:25" s="1" customFormat="1" ht="15" x14ac:dyDescent="0.2">
      <c r="A76" s="7">
        <f t="shared" si="3"/>
        <v>73</v>
      </c>
      <c r="B76" s="29"/>
      <c r="C76" s="72"/>
      <c r="D76" s="15" t="s">
        <v>931</v>
      </c>
      <c r="E76" s="15" t="s">
        <v>932</v>
      </c>
      <c r="F76" s="16">
        <v>10</v>
      </c>
      <c r="G76" s="16" t="s">
        <v>531</v>
      </c>
      <c r="H76" s="17">
        <v>12</v>
      </c>
      <c r="I76" s="94" t="s">
        <v>919</v>
      </c>
      <c r="J76" s="51" t="s">
        <v>271</v>
      </c>
      <c r="K76" s="146">
        <v>1</v>
      </c>
      <c r="L76" s="145">
        <v>4.0000000000000001E-3</v>
      </c>
      <c r="P76" s="1">
        <f t="shared" si="4"/>
        <v>0</v>
      </c>
      <c r="Q76" s="1">
        <v>0.7</v>
      </c>
      <c r="R76" s="30">
        <v>9.6409999999996401E-2</v>
      </c>
      <c r="S76" s="4">
        <f t="shared" si="5"/>
        <v>0.7964099999999964</v>
      </c>
      <c r="X76" s="173">
        <v>3</v>
      </c>
      <c r="Y76" s="173">
        <v>3</v>
      </c>
    </row>
    <row r="77" spans="1:25" s="1" customFormat="1" ht="14.25" x14ac:dyDescent="0.2">
      <c r="A77" s="7">
        <f t="shared" si="3"/>
        <v>74</v>
      </c>
      <c r="B77" s="29"/>
      <c r="C77" s="72"/>
      <c r="D77" s="15" t="s">
        <v>100</v>
      </c>
      <c r="E77" s="15" t="s">
        <v>101</v>
      </c>
      <c r="F77" s="16">
        <v>10</v>
      </c>
      <c r="G77" s="16" t="s">
        <v>531</v>
      </c>
      <c r="H77" s="17">
        <v>12</v>
      </c>
      <c r="I77" s="50"/>
      <c r="J77" s="51" t="s">
        <v>271</v>
      </c>
      <c r="K77" s="146">
        <v>1</v>
      </c>
      <c r="L77" s="145">
        <v>4.0000000000000001E-3</v>
      </c>
      <c r="P77" s="1">
        <f t="shared" si="4"/>
        <v>0</v>
      </c>
      <c r="Q77" s="1">
        <v>0.7</v>
      </c>
      <c r="R77" s="30">
        <v>9.6399999999996405E-2</v>
      </c>
      <c r="S77" s="4">
        <f t="shared" si="5"/>
        <v>0.79639999999999633</v>
      </c>
      <c r="X77" s="173">
        <v>3</v>
      </c>
      <c r="Y77" s="173">
        <v>2</v>
      </c>
    </row>
    <row r="78" spans="1:25" s="1" customFormat="1" ht="14.25" x14ac:dyDescent="0.2">
      <c r="A78" s="7">
        <f t="shared" ref="A78:A141" si="6">RANK(S78,S$4:S$280,0)</f>
        <v>75</v>
      </c>
      <c r="B78" s="29"/>
      <c r="C78" s="72"/>
      <c r="D78" s="18" t="s">
        <v>468</v>
      </c>
      <c r="E78" s="18" t="s">
        <v>469</v>
      </c>
      <c r="F78" s="16">
        <v>3</v>
      </c>
      <c r="G78" s="16" t="s">
        <v>563</v>
      </c>
      <c r="H78" s="17">
        <v>12</v>
      </c>
      <c r="I78" s="50"/>
      <c r="J78" s="51" t="s">
        <v>271</v>
      </c>
      <c r="K78" s="146">
        <v>0.5</v>
      </c>
      <c r="L78" s="145">
        <v>2E-3</v>
      </c>
      <c r="P78" s="1">
        <f t="shared" si="4"/>
        <v>0</v>
      </c>
      <c r="Q78" s="1">
        <v>0.7</v>
      </c>
      <c r="R78" s="30">
        <v>9.6389999999996395E-2</v>
      </c>
      <c r="S78" s="4">
        <f t="shared" si="5"/>
        <v>0.79638999999999638</v>
      </c>
      <c r="X78" s="173">
        <v>2</v>
      </c>
      <c r="Y78" s="173">
        <v>2</v>
      </c>
    </row>
    <row r="79" spans="1:25" s="1" customFormat="1" ht="14.25" x14ac:dyDescent="0.2">
      <c r="A79" s="7">
        <f t="shared" si="6"/>
        <v>76</v>
      </c>
      <c r="B79" s="29"/>
      <c r="C79" s="72"/>
      <c r="D79" s="15" t="s">
        <v>102</v>
      </c>
      <c r="E79" s="15" t="s">
        <v>103</v>
      </c>
      <c r="F79" s="16">
        <v>5</v>
      </c>
      <c r="G79" s="16" t="s">
        <v>562</v>
      </c>
      <c r="H79" s="17">
        <v>12</v>
      </c>
      <c r="I79" s="50"/>
      <c r="J79" s="51" t="s">
        <v>271</v>
      </c>
      <c r="K79" s="146">
        <v>1</v>
      </c>
      <c r="L79" s="145">
        <v>4.0000000000000001E-3</v>
      </c>
      <c r="P79" s="1">
        <f t="shared" si="4"/>
        <v>0</v>
      </c>
      <c r="Q79" s="1">
        <v>0.7</v>
      </c>
      <c r="R79" s="30">
        <v>9.6379999999996399E-2</v>
      </c>
      <c r="S79" s="4">
        <f t="shared" si="5"/>
        <v>0.79637999999999631</v>
      </c>
      <c r="X79" s="173">
        <v>2</v>
      </c>
      <c r="Y79" s="173">
        <v>1</v>
      </c>
    </row>
    <row r="80" spans="1:25" s="1" customFormat="1" ht="15" x14ac:dyDescent="0.2">
      <c r="A80" s="7">
        <f t="shared" si="6"/>
        <v>77</v>
      </c>
      <c r="B80" s="29"/>
      <c r="C80" s="72"/>
      <c r="D80" s="15" t="s">
        <v>1011</v>
      </c>
      <c r="E80" s="15" t="s">
        <v>1012</v>
      </c>
      <c r="F80" s="16">
        <v>5</v>
      </c>
      <c r="G80" s="16" t="s">
        <v>562</v>
      </c>
      <c r="H80" s="17">
        <v>12</v>
      </c>
      <c r="I80" s="94" t="s">
        <v>1007</v>
      </c>
      <c r="J80" s="51" t="s">
        <v>271</v>
      </c>
      <c r="K80" s="146">
        <v>1</v>
      </c>
      <c r="L80" s="145">
        <v>4.0000000000000001E-3</v>
      </c>
      <c r="P80" s="1">
        <f t="shared" si="4"/>
        <v>0</v>
      </c>
      <c r="Q80" s="1">
        <v>0.7</v>
      </c>
      <c r="R80" s="30">
        <v>9.6369999999996403E-2</v>
      </c>
      <c r="S80" s="4">
        <f t="shared" si="5"/>
        <v>0.79636999999999636</v>
      </c>
      <c r="X80" s="173">
        <v>2</v>
      </c>
      <c r="Y80" s="173">
        <v>1</v>
      </c>
    </row>
    <row r="81" spans="1:25" s="1" customFormat="1" ht="15" x14ac:dyDescent="0.2">
      <c r="A81" s="7">
        <f t="shared" si="6"/>
        <v>78</v>
      </c>
      <c r="B81" s="29"/>
      <c r="C81" s="72"/>
      <c r="D81" s="15" t="s">
        <v>1022</v>
      </c>
      <c r="E81" s="99" t="s">
        <v>1021</v>
      </c>
      <c r="F81" s="16">
        <v>5</v>
      </c>
      <c r="G81" s="16" t="s">
        <v>531</v>
      </c>
      <c r="H81" s="17">
        <v>12</v>
      </c>
      <c r="I81" s="94" t="s">
        <v>1016</v>
      </c>
      <c r="J81" s="51" t="s">
        <v>271</v>
      </c>
      <c r="K81" s="146">
        <v>1</v>
      </c>
      <c r="L81" s="145">
        <v>4.0000000000000001E-3</v>
      </c>
      <c r="M81" s="1" t="s">
        <v>8</v>
      </c>
      <c r="N81" s="1" t="s">
        <v>588</v>
      </c>
      <c r="P81" s="1">
        <f t="shared" si="4"/>
        <v>0</v>
      </c>
      <c r="Q81" s="1">
        <v>0.7</v>
      </c>
      <c r="R81" s="30">
        <v>9.6359999999996407E-2</v>
      </c>
      <c r="S81" s="4">
        <f t="shared" si="5"/>
        <v>0.7963599999999964</v>
      </c>
      <c r="X81" s="173">
        <v>2</v>
      </c>
      <c r="Y81" s="173">
        <v>1</v>
      </c>
    </row>
    <row r="82" spans="1:25" s="1" customFormat="1" ht="15" x14ac:dyDescent="0.2">
      <c r="A82" s="7">
        <f t="shared" si="6"/>
        <v>79</v>
      </c>
      <c r="B82" s="29"/>
      <c r="C82" s="72"/>
      <c r="D82" s="15" t="s">
        <v>993</v>
      </c>
      <c r="E82" s="15" t="s">
        <v>994</v>
      </c>
      <c r="F82" s="16">
        <v>10</v>
      </c>
      <c r="G82" s="16" t="s">
        <v>562</v>
      </c>
      <c r="H82" s="17">
        <v>12</v>
      </c>
      <c r="I82" s="94" t="s">
        <v>988</v>
      </c>
      <c r="J82" s="51" t="s">
        <v>271</v>
      </c>
      <c r="K82" s="146">
        <v>1</v>
      </c>
      <c r="L82" s="145">
        <v>4.0000000000000001E-3</v>
      </c>
      <c r="P82" s="1">
        <f t="shared" si="4"/>
        <v>0</v>
      </c>
      <c r="Q82" s="1">
        <v>0.7</v>
      </c>
      <c r="R82" s="30">
        <v>9.6349999999996397E-2</v>
      </c>
      <c r="S82" s="4">
        <f t="shared" si="5"/>
        <v>0.79634999999999634</v>
      </c>
      <c r="X82" s="173">
        <v>2</v>
      </c>
      <c r="Y82" s="173" t="s">
        <v>612</v>
      </c>
    </row>
    <row r="83" spans="1:25" s="1" customFormat="1" ht="14.25" x14ac:dyDescent="0.2">
      <c r="A83" s="7">
        <f t="shared" si="6"/>
        <v>80</v>
      </c>
      <c r="B83" s="29"/>
      <c r="C83" s="72"/>
      <c r="D83" s="15" t="s">
        <v>104</v>
      </c>
      <c r="E83" s="15" t="s">
        <v>105</v>
      </c>
      <c r="F83" s="16">
        <v>4</v>
      </c>
      <c r="G83" s="16" t="s">
        <v>531</v>
      </c>
      <c r="H83" s="17">
        <v>12</v>
      </c>
      <c r="I83" s="50" t="s">
        <v>1201</v>
      </c>
      <c r="J83" s="51" t="s">
        <v>271</v>
      </c>
      <c r="K83" s="146">
        <v>1</v>
      </c>
      <c r="L83" s="145">
        <v>4.0000000000000001E-3</v>
      </c>
      <c r="P83" s="1">
        <f t="shared" si="4"/>
        <v>0</v>
      </c>
      <c r="Q83" s="1">
        <v>0.7</v>
      </c>
      <c r="R83" s="30">
        <v>9.6339999999996304E-2</v>
      </c>
      <c r="S83" s="4">
        <f t="shared" si="5"/>
        <v>0.79633999999999627</v>
      </c>
      <c r="X83" s="173">
        <v>2</v>
      </c>
      <c r="Y83" s="173">
        <v>2</v>
      </c>
    </row>
    <row r="84" spans="1:25" s="1" customFormat="1" ht="14.25" x14ac:dyDescent="0.2">
      <c r="A84" s="7">
        <f t="shared" si="6"/>
        <v>81</v>
      </c>
      <c r="B84" s="29"/>
      <c r="C84" s="72"/>
      <c r="D84" s="15" t="s">
        <v>142</v>
      </c>
      <c r="E84" s="15" t="s">
        <v>143</v>
      </c>
      <c r="F84" s="16">
        <v>10</v>
      </c>
      <c r="G84" s="16" t="s">
        <v>531</v>
      </c>
      <c r="H84" s="17">
        <v>12</v>
      </c>
      <c r="I84" s="50"/>
      <c r="J84" s="51" t="s">
        <v>271</v>
      </c>
      <c r="K84" s="146">
        <v>1</v>
      </c>
      <c r="L84" s="145">
        <v>4.0000000000000001E-3</v>
      </c>
      <c r="M84" s="1" t="s">
        <v>609</v>
      </c>
      <c r="N84" s="1" t="s">
        <v>612</v>
      </c>
      <c r="P84" s="1">
        <f t="shared" si="4"/>
        <v>0</v>
      </c>
      <c r="Q84" s="1">
        <v>0.7</v>
      </c>
      <c r="R84" s="30">
        <v>9.6329999999996294E-2</v>
      </c>
      <c r="S84" s="4">
        <f t="shared" si="5"/>
        <v>0.79632999999999621</v>
      </c>
      <c r="X84" s="173">
        <v>3</v>
      </c>
      <c r="Y84" s="173">
        <v>2</v>
      </c>
    </row>
    <row r="85" spans="1:25" s="1" customFormat="1" ht="14.25" x14ac:dyDescent="0.2">
      <c r="A85" s="7">
        <f t="shared" si="6"/>
        <v>82</v>
      </c>
      <c r="B85" s="29"/>
      <c r="C85" s="72"/>
      <c r="D85" s="15" t="s">
        <v>1343</v>
      </c>
      <c r="E85" s="15" t="s">
        <v>144</v>
      </c>
      <c r="F85" s="16">
        <v>10</v>
      </c>
      <c r="G85" s="16" t="s">
        <v>531</v>
      </c>
      <c r="H85" s="17">
        <v>12</v>
      </c>
      <c r="I85" s="50"/>
      <c r="J85" s="51" t="s">
        <v>271</v>
      </c>
      <c r="K85" s="146">
        <v>1</v>
      </c>
      <c r="L85" s="145">
        <v>4.0000000000000001E-3</v>
      </c>
      <c r="P85" s="1">
        <f t="shared" si="4"/>
        <v>0</v>
      </c>
      <c r="Q85" s="1">
        <v>0.7</v>
      </c>
      <c r="R85" s="30">
        <v>9.6319999999996297E-2</v>
      </c>
      <c r="S85" s="4">
        <f t="shared" si="5"/>
        <v>0.79631999999999625</v>
      </c>
      <c r="X85" s="173">
        <v>3</v>
      </c>
      <c r="Y85" s="173">
        <v>2</v>
      </c>
    </row>
    <row r="86" spans="1:25" s="1" customFormat="1" ht="15" x14ac:dyDescent="0.2">
      <c r="A86" s="7">
        <f t="shared" si="6"/>
        <v>83</v>
      </c>
      <c r="B86" s="29"/>
      <c r="C86" s="72"/>
      <c r="D86" s="15" t="s">
        <v>933</v>
      </c>
      <c r="E86" s="15" t="s">
        <v>934</v>
      </c>
      <c r="F86" s="16">
        <v>10</v>
      </c>
      <c r="G86" s="16" t="s">
        <v>531</v>
      </c>
      <c r="H86" s="17">
        <v>12</v>
      </c>
      <c r="I86" s="94" t="s">
        <v>919</v>
      </c>
      <c r="J86" s="51" t="s">
        <v>271</v>
      </c>
      <c r="K86" s="146">
        <v>1</v>
      </c>
      <c r="L86" s="145">
        <v>4.0000000000000001E-3</v>
      </c>
      <c r="P86" s="1">
        <f t="shared" si="4"/>
        <v>0</v>
      </c>
      <c r="Q86" s="1">
        <v>0.7</v>
      </c>
      <c r="R86" s="30">
        <v>9.6309999999996301E-2</v>
      </c>
      <c r="S86" s="4">
        <f t="shared" si="5"/>
        <v>0.7963099999999963</v>
      </c>
      <c r="X86" s="173">
        <v>3</v>
      </c>
      <c r="Y86" s="173">
        <v>2</v>
      </c>
    </row>
    <row r="87" spans="1:25" s="1" customFormat="1" ht="14.25" x14ac:dyDescent="0.2">
      <c r="A87" s="7">
        <f t="shared" si="6"/>
        <v>84</v>
      </c>
      <c r="B87" s="29"/>
      <c r="C87" s="72"/>
      <c r="D87" s="15" t="s">
        <v>145</v>
      </c>
      <c r="E87" s="15" t="s">
        <v>146</v>
      </c>
      <c r="F87" s="16">
        <v>10</v>
      </c>
      <c r="G87" s="16" t="s">
        <v>531</v>
      </c>
      <c r="H87" s="17">
        <v>12</v>
      </c>
      <c r="I87" s="50"/>
      <c r="J87" s="51" t="s">
        <v>271</v>
      </c>
      <c r="K87" s="146">
        <v>1</v>
      </c>
      <c r="L87" s="145">
        <v>4.0000000000000001E-3</v>
      </c>
      <c r="P87" s="1">
        <f t="shared" si="4"/>
        <v>0</v>
      </c>
      <c r="Q87" s="1">
        <v>0.7</v>
      </c>
      <c r="R87" s="30">
        <v>9.6299999999996305E-2</v>
      </c>
      <c r="S87" s="4">
        <f t="shared" si="5"/>
        <v>0.79629999999999623</v>
      </c>
      <c r="X87" s="173">
        <v>3</v>
      </c>
      <c r="Y87" s="173">
        <v>2</v>
      </c>
    </row>
    <row r="88" spans="1:25" s="1" customFormat="1" ht="15" x14ac:dyDescent="0.2">
      <c r="A88" s="7">
        <f t="shared" si="6"/>
        <v>85</v>
      </c>
      <c r="B88" s="29"/>
      <c r="C88" s="72"/>
      <c r="D88" s="15" t="s">
        <v>947</v>
      </c>
      <c r="E88" s="15" t="s">
        <v>948</v>
      </c>
      <c r="F88" s="16">
        <v>10</v>
      </c>
      <c r="G88" s="16" t="s">
        <v>531</v>
      </c>
      <c r="H88" s="17">
        <v>12</v>
      </c>
      <c r="I88" s="94" t="s">
        <v>946</v>
      </c>
      <c r="J88" s="51" t="s">
        <v>271</v>
      </c>
      <c r="K88" s="146">
        <v>1</v>
      </c>
      <c r="L88" s="145">
        <v>4.0000000000000001E-3</v>
      </c>
      <c r="P88" s="1">
        <f t="shared" si="4"/>
        <v>0</v>
      </c>
      <c r="Q88" s="1">
        <v>0.7</v>
      </c>
      <c r="R88" s="30">
        <v>9.6289999999996295E-2</v>
      </c>
      <c r="S88" s="4">
        <f t="shared" si="5"/>
        <v>0.79628999999999628</v>
      </c>
      <c r="X88" s="173">
        <v>2</v>
      </c>
      <c r="Y88" s="173" t="s">
        <v>612</v>
      </c>
    </row>
    <row r="89" spans="1:25" s="1" customFormat="1" ht="14.25" x14ac:dyDescent="0.2">
      <c r="A89" s="7">
        <f t="shared" si="6"/>
        <v>86</v>
      </c>
      <c r="B89" s="29"/>
      <c r="C89" s="72"/>
      <c r="D89" s="15" t="s">
        <v>1394</v>
      </c>
      <c r="E89" s="15" t="s">
        <v>389</v>
      </c>
      <c r="F89" s="16">
        <v>10</v>
      </c>
      <c r="G89" s="16" t="s">
        <v>531</v>
      </c>
      <c r="H89" s="17">
        <v>12</v>
      </c>
      <c r="I89" s="50"/>
      <c r="J89" s="51" t="s">
        <v>271</v>
      </c>
      <c r="K89" s="146">
        <v>1</v>
      </c>
      <c r="L89" s="145">
        <v>4.0000000000000001E-3</v>
      </c>
      <c r="P89" s="1">
        <f t="shared" si="4"/>
        <v>0</v>
      </c>
      <c r="Q89" s="1">
        <v>0.7</v>
      </c>
      <c r="R89" s="30">
        <v>9.6279999999996299E-2</v>
      </c>
      <c r="S89" s="4">
        <f t="shared" si="5"/>
        <v>0.79627999999999621</v>
      </c>
      <c r="X89" s="173">
        <v>2</v>
      </c>
      <c r="Y89" s="173">
        <v>2</v>
      </c>
    </row>
    <row r="90" spans="1:25" s="1" customFormat="1" ht="15" x14ac:dyDescent="0.2">
      <c r="A90" s="7">
        <f t="shared" si="6"/>
        <v>87</v>
      </c>
      <c r="B90" s="29"/>
      <c r="C90" s="72"/>
      <c r="D90" s="15" t="s">
        <v>1395</v>
      </c>
      <c r="E90" s="15" t="s">
        <v>1013</v>
      </c>
      <c r="F90" s="16">
        <v>10</v>
      </c>
      <c r="G90" s="16" t="s">
        <v>531</v>
      </c>
      <c r="H90" s="17">
        <v>12</v>
      </c>
      <c r="I90" s="94" t="s">
        <v>1007</v>
      </c>
      <c r="J90" s="51" t="s">
        <v>271</v>
      </c>
      <c r="K90" s="146">
        <v>1</v>
      </c>
      <c r="L90" s="145">
        <v>4.0000000000000001E-3</v>
      </c>
      <c r="P90" s="1">
        <f t="shared" si="4"/>
        <v>0</v>
      </c>
      <c r="Q90" s="1">
        <v>0.7</v>
      </c>
      <c r="R90" s="30">
        <v>9.6269999999996303E-2</v>
      </c>
      <c r="S90" s="4">
        <f t="shared" si="5"/>
        <v>0.79626999999999626</v>
      </c>
      <c r="X90" s="173">
        <v>2</v>
      </c>
      <c r="Y90" s="173">
        <v>2</v>
      </c>
    </row>
    <row r="91" spans="1:25" s="1" customFormat="1" ht="15" x14ac:dyDescent="0.2">
      <c r="A91" s="7">
        <f t="shared" si="6"/>
        <v>88</v>
      </c>
      <c r="B91" s="29"/>
      <c r="C91" s="72"/>
      <c r="D91" s="15" t="s">
        <v>1396</v>
      </c>
      <c r="E91" s="15" t="s">
        <v>147</v>
      </c>
      <c r="F91" s="16">
        <v>4</v>
      </c>
      <c r="G91" s="16" t="s">
        <v>562</v>
      </c>
      <c r="H91" s="17">
        <v>12</v>
      </c>
      <c r="I91" s="94" t="s">
        <v>1002</v>
      </c>
      <c r="J91" s="51" t="s">
        <v>271</v>
      </c>
      <c r="K91" s="146">
        <v>1</v>
      </c>
      <c r="L91" s="145">
        <v>4.0000000000000001E-3</v>
      </c>
      <c r="P91" s="1">
        <f t="shared" si="4"/>
        <v>0</v>
      </c>
      <c r="Q91" s="1">
        <v>0.7</v>
      </c>
      <c r="R91" s="30">
        <v>9.6259999999996307E-2</v>
      </c>
      <c r="S91" s="4">
        <f t="shared" si="5"/>
        <v>0.7962599999999963</v>
      </c>
      <c r="X91" s="173">
        <v>2</v>
      </c>
      <c r="Y91" s="173">
        <v>2</v>
      </c>
    </row>
    <row r="92" spans="1:25" s="1" customFormat="1" ht="14.25" x14ac:dyDescent="0.2">
      <c r="A92" s="7">
        <f t="shared" si="6"/>
        <v>89</v>
      </c>
      <c r="B92" s="29"/>
      <c r="C92" s="72"/>
      <c r="D92" s="15" t="s">
        <v>148</v>
      </c>
      <c r="E92" s="15" t="s">
        <v>149</v>
      </c>
      <c r="F92" s="16">
        <v>4</v>
      </c>
      <c r="G92" s="16" t="s">
        <v>531</v>
      </c>
      <c r="H92" s="17">
        <v>12</v>
      </c>
      <c r="I92" s="50"/>
      <c r="J92" s="51" t="s">
        <v>271</v>
      </c>
      <c r="K92" s="146">
        <v>1</v>
      </c>
      <c r="L92" s="145">
        <v>4.0000000000000001E-3</v>
      </c>
      <c r="P92" s="1">
        <f t="shared" si="4"/>
        <v>0</v>
      </c>
      <c r="Q92" s="1">
        <v>0.7</v>
      </c>
      <c r="R92" s="30">
        <v>9.6249999999996297E-2</v>
      </c>
      <c r="S92" s="4">
        <f t="shared" si="5"/>
        <v>0.79624999999999624</v>
      </c>
      <c r="X92" s="173">
        <v>2</v>
      </c>
      <c r="Y92" s="173">
        <v>2</v>
      </c>
    </row>
    <row r="93" spans="1:25" s="1" customFormat="1" ht="14.25" x14ac:dyDescent="0.2">
      <c r="A93" s="7">
        <f t="shared" si="6"/>
        <v>90</v>
      </c>
      <c r="B93" s="29"/>
      <c r="C93" s="72"/>
      <c r="D93" s="15" t="s">
        <v>150</v>
      </c>
      <c r="E93" s="15" t="s">
        <v>151</v>
      </c>
      <c r="F93" s="16">
        <v>10</v>
      </c>
      <c r="G93" s="16" t="s">
        <v>563</v>
      </c>
      <c r="H93" s="17">
        <v>12</v>
      </c>
      <c r="I93" s="50"/>
      <c r="J93" s="51" t="s">
        <v>271</v>
      </c>
      <c r="K93" s="146">
        <v>1</v>
      </c>
      <c r="L93" s="145">
        <v>4.0000000000000001E-3</v>
      </c>
      <c r="M93" s="1" t="s">
        <v>588</v>
      </c>
      <c r="N93" s="1" t="s">
        <v>8</v>
      </c>
      <c r="P93" s="1">
        <f t="shared" si="4"/>
        <v>0</v>
      </c>
      <c r="Q93" s="1">
        <v>0.7</v>
      </c>
      <c r="R93" s="30">
        <v>9.6239999999996204E-2</v>
      </c>
      <c r="S93" s="4">
        <f t="shared" si="5"/>
        <v>0.79623999999999617</v>
      </c>
      <c r="X93" s="173">
        <v>2</v>
      </c>
      <c r="Y93" s="173" t="s">
        <v>612</v>
      </c>
    </row>
    <row r="94" spans="1:25" s="1" customFormat="1" ht="15" x14ac:dyDescent="0.2">
      <c r="A94" s="7">
        <f t="shared" si="6"/>
        <v>91</v>
      </c>
      <c r="B94" s="29"/>
      <c r="C94" s="72"/>
      <c r="D94" s="15" t="s">
        <v>1211</v>
      </c>
      <c r="E94" s="15" t="s">
        <v>966</v>
      </c>
      <c r="F94" s="16">
        <v>10</v>
      </c>
      <c r="G94" s="16" t="s">
        <v>563</v>
      </c>
      <c r="H94" s="17">
        <v>12</v>
      </c>
      <c r="I94" s="94" t="s">
        <v>964</v>
      </c>
      <c r="J94" s="51" t="s">
        <v>271</v>
      </c>
      <c r="K94" s="146">
        <v>1</v>
      </c>
      <c r="L94" s="145">
        <v>4.0000000000000001E-3</v>
      </c>
      <c r="P94" s="1">
        <f t="shared" si="4"/>
        <v>0</v>
      </c>
      <c r="Q94" s="1">
        <v>0.7</v>
      </c>
      <c r="R94" s="30">
        <v>9.6229999999996194E-2</v>
      </c>
      <c r="S94" s="4">
        <f t="shared" si="5"/>
        <v>0.79622999999999611</v>
      </c>
      <c r="X94" s="173">
        <v>2</v>
      </c>
      <c r="Y94" s="173">
        <v>2</v>
      </c>
    </row>
    <row r="95" spans="1:25" s="1" customFormat="1" ht="15" x14ac:dyDescent="0.2">
      <c r="A95" s="7">
        <f t="shared" si="6"/>
        <v>92</v>
      </c>
      <c r="B95" s="29"/>
      <c r="C95" s="72"/>
      <c r="D95" s="15" t="s">
        <v>949</v>
      </c>
      <c r="E95" s="15" t="s">
        <v>950</v>
      </c>
      <c r="F95" s="16">
        <v>10</v>
      </c>
      <c r="G95" s="16" t="s">
        <v>531</v>
      </c>
      <c r="H95" s="17">
        <v>12</v>
      </c>
      <c r="I95" s="94" t="s">
        <v>946</v>
      </c>
      <c r="J95" s="51" t="s">
        <v>271</v>
      </c>
      <c r="K95" s="146">
        <v>1</v>
      </c>
      <c r="L95" s="145">
        <v>4.0000000000000001E-3</v>
      </c>
      <c r="P95" s="1">
        <f t="shared" si="4"/>
        <v>0</v>
      </c>
      <c r="Q95" s="1">
        <v>0.7</v>
      </c>
      <c r="R95" s="30">
        <v>9.6219999999996197E-2</v>
      </c>
      <c r="S95" s="4">
        <f t="shared" si="5"/>
        <v>0.79621999999999615</v>
      </c>
      <c r="X95" s="173">
        <v>2</v>
      </c>
      <c r="Y95" s="173">
        <v>2</v>
      </c>
    </row>
    <row r="96" spans="1:25" s="1" customFormat="1" ht="15" x14ac:dyDescent="0.2">
      <c r="A96" s="7">
        <f t="shared" si="6"/>
        <v>93</v>
      </c>
      <c r="B96" s="29"/>
      <c r="C96" s="72"/>
      <c r="D96" s="15" t="s">
        <v>938</v>
      </c>
      <c r="E96" s="15" t="s">
        <v>939</v>
      </c>
      <c r="F96" s="16">
        <v>10</v>
      </c>
      <c r="G96" s="16" t="s">
        <v>531</v>
      </c>
      <c r="H96" s="17">
        <v>12</v>
      </c>
      <c r="I96" s="94" t="s">
        <v>936</v>
      </c>
      <c r="J96" s="51" t="s">
        <v>271</v>
      </c>
      <c r="K96" s="146">
        <v>1</v>
      </c>
      <c r="L96" s="145">
        <v>4.0000000000000001E-3</v>
      </c>
      <c r="P96" s="1">
        <f t="shared" si="4"/>
        <v>0</v>
      </c>
      <c r="Q96" s="1">
        <v>0.7</v>
      </c>
      <c r="R96" s="30">
        <v>9.6209999999996201E-2</v>
      </c>
      <c r="S96" s="4">
        <f t="shared" si="5"/>
        <v>0.7962099999999962</v>
      </c>
      <c r="X96" s="173">
        <v>2</v>
      </c>
      <c r="Y96" s="173" t="s">
        <v>612</v>
      </c>
    </row>
    <row r="97" spans="1:25" s="1" customFormat="1" ht="14.25" x14ac:dyDescent="0.2">
      <c r="A97" s="7">
        <f t="shared" si="6"/>
        <v>94</v>
      </c>
      <c r="B97" s="29"/>
      <c r="C97" s="72"/>
      <c r="D97" s="15" t="s">
        <v>152</v>
      </c>
      <c r="E97" s="15" t="s">
        <v>153</v>
      </c>
      <c r="F97" s="16">
        <v>10</v>
      </c>
      <c r="G97" s="16" t="s">
        <v>531</v>
      </c>
      <c r="H97" s="17">
        <v>12</v>
      </c>
      <c r="I97" s="50"/>
      <c r="J97" s="51" t="s">
        <v>271</v>
      </c>
      <c r="K97" s="146">
        <v>1</v>
      </c>
      <c r="L97" s="145">
        <v>4.0000000000000001E-3</v>
      </c>
      <c r="P97" s="1">
        <f t="shared" si="4"/>
        <v>0</v>
      </c>
      <c r="Q97" s="1">
        <v>0.7</v>
      </c>
      <c r="R97" s="30">
        <v>9.6199999999996205E-2</v>
      </c>
      <c r="S97" s="4">
        <f t="shared" si="5"/>
        <v>0.79619999999999613</v>
      </c>
      <c r="X97" s="173">
        <v>2</v>
      </c>
      <c r="Y97" s="173">
        <v>1</v>
      </c>
    </row>
    <row r="98" spans="1:25" s="1" customFormat="1" ht="14.25" x14ac:dyDescent="0.2">
      <c r="A98" s="7">
        <f t="shared" si="6"/>
        <v>95</v>
      </c>
      <c r="B98" s="29"/>
      <c r="C98" s="72"/>
      <c r="D98" s="15" t="s">
        <v>154</v>
      </c>
      <c r="E98" s="15" t="s">
        <v>155</v>
      </c>
      <c r="F98" s="16">
        <v>10</v>
      </c>
      <c r="G98" s="16" t="s">
        <v>531</v>
      </c>
      <c r="H98" s="17">
        <v>12</v>
      </c>
      <c r="I98" s="50"/>
      <c r="J98" s="51" t="s">
        <v>271</v>
      </c>
      <c r="K98" s="146">
        <v>1</v>
      </c>
      <c r="L98" s="145">
        <v>4.0000000000000001E-3</v>
      </c>
      <c r="M98" s="1" t="s">
        <v>612</v>
      </c>
      <c r="N98" s="1" t="s">
        <v>8</v>
      </c>
      <c r="P98" s="1">
        <f t="shared" si="4"/>
        <v>0</v>
      </c>
      <c r="Q98" s="1">
        <v>0.7</v>
      </c>
      <c r="R98" s="30">
        <v>9.6189999999996195E-2</v>
      </c>
      <c r="S98" s="4">
        <f t="shared" si="5"/>
        <v>0.79618999999999618</v>
      </c>
      <c r="X98" s="173">
        <v>2</v>
      </c>
      <c r="Y98" s="173">
        <v>1</v>
      </c>
    </row>
    <row r="99" spans="1:25" s="1" customFormat="1" ht="14.25" x14ac:dyDescent="0.2">
      <c r="A99" s="7">
        <f t="shared" si="6"/>
        <v>96</v>
      </c>
      <c r="B99" s="29"/>
      <c r="C99" s="72"/>
      <c r="D99" s="15" t="s">
        <v>156</v>
      </c>
      <c r="E99" s="15" t="s">
        <v>157</v>
      </c>
      <c r="F99" s="16">
        <v>10</v>
      </c>
      <c r="G99" s="16" t="s">
        <v>531</v>
      </c>
      <c r="H99" s="17">
        <v>12</v>
      </c>
      <c r="I99" s="50"/>
      <c r="J99" s="51" t="s">
        <v>271</v>
      </c>
      <c r="K99" s="146">
        <v>1</v>
      </c>
      <c r="L99" s="145">
        <v>4.0000000000000001E-3</v>
      </c>
      <c r="M99" s="1" t="s">
        <v>609</v>
      </c>
      <c r="N99" s="1" t="s">
        <v>8</v>
      </c>
      <c r="P99" s="1">
        <f t="shared" si="4"/>
        <v>0</v>
      </c>
      <c r="Q99" s="1">
        <v>0.7</v>
      </c>
      <c r="R99" s="30">
        <v>9.6179999999996199E-2</v>
      </c>
      <c r="S99" s="4">
        <f t="shared" si="5"/>
        <v>0.79617999999999611</v>
      </c>
      <c r="X99" s="173">
        <v>2</v>
      </c>
      <c r="Y99" s="173">
        <v>1</v>
      </c>
    </row>
    <row r="100" spans="1:25" s="1" customFormat="1" ht="14.25" x14ac:dyDescent="0.2">
      <c r="A100" s="7">
        <f t="shared" si="6"/>
        <v>97</v>
      </c>
      <c r="B100" s="29"/>
      <c r="C100" s="72"/>
      <c r="D100" s="15" t="s">
        <v>1212</v>
      </c>
      <c r="E100" s="15" t="s">
        <v>1213</v>
      </c>
      <c r="F100" s="16">
        <v>10</v>
      </c>
      <c r="G100" s="16" t="s">
        <v>531</v>
      </c>
      <c r="H100" s="17">
        <v>12</v>
      </c>
      <c r="I100" s="50"/>
      <c r="J100" s="51" t="s">
        <v>271</v>
      </c>
      <c r="K100" s="146">
        <v>1</v>
      </c>
      <c r="L100" s="145">
        <v>4.0000000000000001E-3</v>
      </c>
      <c r="P100" s="1">
        <f t="shared" si="4"/>
        <v>0</v>
      </c>
      <c r="Q100" s="1">
        <v>0.7</v>
      </c>
      <c r="R100" s="30">
        <v>9.6169999999996203E-2</v>
      </c>
      <c r="S100" s="4">
        <f t="shared" si="5"/>
        <v>0.79616999999999616</v>
      </c>
      <c r="X100" s="173">
        <v>2</v>
      </c>
      <c r="Y100" s="173">
        <v>2</v>
      </c>
    </row>
    <row r="101" spans="1:25" s="1" customFormat="1" ht="14.25" x14ac:dyDescent="0.2">
      <c r="A101" s="7">
        <f t="shared" si="6"/>
        <v>98</v>
      </c>
      <c r="B101" s="29"/>
      <c r="C101" s="72"/>
      <c r="D101" s="15" t="s">
        <v>1214</v>
      </c>
      <c r="E101" s="15" t="s">
        <v>158</v>
      </c>
      <c r="F101" s="16">
        <v>10</v>
      </c>
      <c r="G101" s="16" t="s">
        <v>562</v>
      </c>
      <c r="H101" s="17">
        <v>12</v>
      </c>
      <c r="I101" s="52"/>
      <c r="J101" s="51" t="s">
        <v>271</v>
      </c>
      <c r="K101" s="146">
        <v>1</v>
      </c>
      <c r="L101" s="145">
        <v>4.0000000000000001E-3</v>
      </c>
      <c r="P101" s="1">
        <f t="shared" si="4"/>
        <v>0</v>
      </c>
      <c r="Q101" s="1">
        <v>0.7</v>
      </c>
      <c r="R101" s="30">
        <v>9.6159999999996207E-2</v>
      </c>
      <c r="S101" s="4">
        <f t="shared" si="5"/>
        <v>0.7961599999999962</v>
      </c>
      <c r="X101" s="173">
        <v>3</v>
      </c>
      <c r="Y101" s="173">
        <v>3</v>
      </c>
    </row>
    <row r="102" spans="1:25" s="1" customFormat="1" ht="14.25" x14ac:dyDescent="0.2">
      <c r="A102" s="7">
        <f t="shared" si="6"/>
        <v>99</v>
      </c>
      <c r="B102" s="29"/>
      <c r="C102" s="72"/>
      <c r="D102" s="15" t="s">
        <v>159</v>
      </c>
      <c r="E102" s="15" t="s">
        <v>160</v>
      </c>
      <c r="F102" s="16">
        <v>10</v>
      </c>
      <c r="G102" s="16" t="s">
        <v>531</v>
      </c>
      <c r="H102" s="17">
        <v>12</v>
      </c>
      <c r="I102" s="52"/>
      <c r="J102" s="51" t="s">
        <v>271</v>
      </c>
      <c r="K102" s="146">
        <v>1</v>
      </c>
      <c r="L102" s="145">
        <v>4.0000000000000001E-3</v>
      </c>
      <c r="M102" s="1" t="s">
        <v>609</v>
      </c>
      <c r="N102" s="1" t="s">
        <v>589</v>
      </c>
      <c r="P102" s="1">
        <f t="shared" si="4"/>
        <v>0</v>
      </c>
      <c r="Q102" s="1">
        <v>0.7</v>
      </c>
      <c r="R102" s="30">
        <v>9.6149999999996197E-2</v>
      </c>
      <c r="S102" s="4">
        <f t="shared" si="5"/>
        <v>0.79614999999999614</v>
      </c>
      <c r="X102" s="173">
        <v>3</v>
      </c>
      <c r="Y102" s="173">
        <v>2</v>
      </c>
    </row>
    <row r="103" spans="1:25" s="1" customFormat="1" ht="28.5" x14ac:dyDescent="0.2">
      <c r="A103" s="7">
        <f t="shared" si="6"/>
        <v>100</v>
      </c>
      <c r="B103" s="29"/>
      <c r="C103" s="72"/>
      <c r="D103" s="65" t="s">
        <v>161</v>
      </c>
      <c r="E103" s="65" t="s">
        <v>162</v>
      </c>
      <c r="F103" s="9">
        <v>3</v>
      </c>
      <c r="G103" s="9" t="s">
        <v>562</v>
      </c>
      <c r="H103" s="14">
        <v>12</v>
      </c>
      <c r="I103" s="69" t="s">
        <v>1354</v>
      </c>
      <c r="J103" s="101" t="s">
        <v>271</v>
      </c>
      <c r="K103" s="147">
        <v>1</v>
      </c>
      <c r="L103" s="167">
        <v>4.0000000000000001E-3</v>
      </c>
      <c r="M103" s="168" t="s">
        <v>163</v>
      </c>
      <c r="N103" s="168" t="s">
        <v>588</v>
      </c>
      <c r="O103" s="168"/>
      <c r="P103" s="1">
        <f t="shared" si="4"/>
        <v>0</v>
      </c>
      <c r="Q103" s="1">
        <v>0.7</v>
      </c>
      <c r="R103" s="30">
        <v>9.6139999999996104E-2</v>
      </c>
      <c r="S103" s="4">
        <f t="shared" si="5"/>
        <v>0.79613999999999607</v>
      </c>
      <c r="X103" s="173">
        <v>1</v>
      </c>
      <c r="Y103" s="173">
        <v>1</v>
      </c>
    </row>
    <row r="104" spans="1:25" s="1" customFormat="1" ht="14.25" x14ac:dyDescent="0.2">
      <c r="A104" s="7">
        <f t="shared" si="6"/>
        <v>101</v>
      </c>
      <c r="B104" s="29"/>
      <c r="C104" s="72"/>
      <c r="D104" s="15" t="s">
        <v>1215</v>
      </c>
      <c r="E104" s="15" t="s">
        <v>164</v>
      </c>
      <c r="F104" s="16">
        <v>10</v>
      </c>
      <c r="G104" s="16" t="s">
        <v>531</v>
      </c>
      <c r="H104" s="17">
        <v>12</v>
      </c>
      <c r="I104" s="52"/>
      <c r="J104" s="51" t="s">
        <v>271</v>
      </c>
      <c r="K104" s="146">
        <v>1</v>
      </c>
      <c r="L104" s="145">
        <v>4.0000000000000001E-3</v>
      </c>
      <c r="M104" s="1" t="s">
        <v>609</v>
      </c>
      <c r="N104" s="1" t="s">
        <v>609</v>
      </c>
      <c r="P104" s="1">
        <f t="shared" si="4"/>
        <v>0</v>
      </c>
      <c r="Q104" s="1">
        <v>0.7</v>
      </c>
      <c r="R104" s="30">
        <v>9.6129999999996094E-2</v>
      </c>
      <c r="S104" s="4">
        <f t="shared" si="5"/>
        <v>0.79612999999999601</v>
      </c>
      <c r="X104" s="173">
        <v>2</v>
      </c>
      <c r="Y104" s="173" t="s">
        <v>612</v>
      </c>
    </row>
    <row r="105" spans="1:25" s="1" customFormat="1" ht="14.25" x14ac:dyDescent="0.2">
      <c r="A105" s="7">
        <f t="shared" si="6"/>
        <v>102</v>
      </c>
      <c r="B105" s="29"/>
      <c r="C105" s="72"/>
      <c r="D105" s="15" t="s">
        <v>762</v>
      </c>
      <c r="E105" s="15" t="s">
        <v>763</v>
      </c>
      <c r="F105" s="16">
        <v>5</v>
      </c>
      <c r="G105" s="16" t="s">
        <v>563</v>
      </c>
      <c r="H105" s="17">
        <v>12</v>
      </c>
      <c r="I105" s="52"/>
      <c r="J105" s="51" t="s">
        <v>271</v>
      </c>
      <c r="K105" s="146">
        <v>1</v>
      </c>
      <c r="L105" s="145">
        <v>4.0000000000000001E-3</v>
      </c>
      <c r="P105" s="1">
        <f t="shared" si="4"/>
        <v>0</v>
      </c>
      <c r="Q105" s="1">
        <v>0.7</v>
      </c>
      <c r="R105" s="30">
        <v>9.6119999999996097E-2</v>
      </c>
      <c r="S105" s="4">
        <f t="shared" si="5"/>
        <v>0.79611999999999605</v>
      </c>
      <c r="X105" s="173">
        <v>2</v>
      </c>
      <c r="Y105" s="173" t="s">
        <v>612</v>
      </c>
    </row>
    <row r="106" spans="1:25" s="1" customFormat="1" ht="14.25" x14ac:dyDescent="0.2">
      <c r="A106" s="7">
        <f t="shared" si="6"/>
        <v>103</v>
      </c>
      <c r="B106" s="29"/>
      <c r="C106" s="72"/>
      <c r="D106" s="15" t="s">
        <v>165</v>
      </c>
      <c r="E106" s="15" t="s">
        <v>166</v>
      </c>
      <c r="F106" s="16">
        <v>3</v>
      </c>
      <c r="G106" s="16" t="s">
        <v>562</v>
      </c>
      <c r="H106" s="17">
        <v>12</v>
      </c>
      <c r="I106" s="52"/>
      <c r="J106" s="51" t="s">
        <v>271</v>
      </c>
      <c r="K106" s="146">
        <v>1</v>
      </c>
      <c r="L106" s="145">
        <v>4.0000000000000001E-3</v>
      </c>
      <c r="M106" s="1" t="s">
        <v>7</v>
      </c>
      <c r="N106" s="1" t="s">
        <v>588</v>
      </c>
      <c r="P106" s="1">
        <f t="shared" si="4"/>
        <v>0</v>
      </c>
      <c r="Q106" s="1">
        <v>0.7</v>
      </c>
      <c r="R106" s="30">
        <v>9.6109999999996101E-2</v>
      </c>
      <c r="S106" s="4">
        <f t="shared" si="5"/>
        <v>0.7961099999999961</v>
      </c>
      <c r="X106" s="173">
        <v>2</v>
      </c>
      <c r="Y106" s="173" t="s">
        <v>612</v>
      </c>
    </row>
    <row r="107" spans="1:25" s="1" customFormat="1" ht="14.25" x14ac:dyDescent="0.2">
      <c r="A107" s="7">
        <f t="shared" si="6"/>
        <v>104</v>
      </c>
      <c r="B107" s="29"/>
      <c r="C107" s="72"/>
      <c r="D107" s="15" t="s">
        <v>167</v>
      </c>
      <c r="E107" s="15" t="s">
        <v>168</v>
      </c>
      <c r="F107" s="16">
        <v>10</v>
      </c>
      <c r="G107" s="16" t="s">
        <v>531</v>
      </c>
      <c r="H107" s="17">
        <v>12</v>
      </c>
      <c r="I107" s="52"/>
      <c r="J107" s="51" t="s">
        <v>271</v>
      </c>
      <c r="K107" s="146">
        <v>1</v>
      </c>
      <c r="L107" s="145">
        <v>4.0000000000000001E-3</v>
      </c>
      <c r="M107" s="1" t="s">
        <v>612</v>
      </c>
      <c r="N107" s="1" t="s">
        <v>612</v>
      </c>
      <c r="P107" s="1">
        <f t="shared" si="4"/>
        <v>0</v>
      </c>
      <c r="Q107" s="1">
        <v>0.7</v>
      </c>
      <c r="R107" s="30">
        <v>9.6099999999996105E-2</v>
      </c>
      <c r="S107" s="4">
        <f t="shared" si="5"/>
        <v>0.79609999999999603</v>
      </c>
      <c r="X107" s="173">
        <v>3</v>
      </c>
      <c r="Y107" s="173">
        <v>2</v>
      </c>
    </row>
    <row r="108" spans="1:25" s="1" customFormat="1" ht="14.25" x14ac:dyDescent="0.2">
      <c r="A108" s="7">
        <f t="shared" si="6"/>
        <v>105</v>
      </c>
      <c r="B108" s="29"/>
      <c r="C108" s="72"/>
      <c r="D108" s="15" t="s">
        <v>875</v>
      </c>
      <c r="E108" s="15" t="s">
        <v>876</v>
      </c>
      <c r="F108" s="16">
        <v>5</v>
      </c>
      <c r="G108" s="16" t="s">
        <v>531</v>
      </c>
      <c r="H108" s="17">
        <v>12</v>
      </c>
      <c r="I108" s="52"/>
      <c r="J108" s="51" t="s">
        <v>271</v>
      </c>
      <c r="K108" s="146">
        <v>1</v>
      </c>
      <c r="L108" s="145">
        <v>4.0000000000000001E-3</v>
      </c>
      <c r="P108" s="1">
        <f t="shared" si="4"/>
        <v>0</v>
      </c>
      <c r="Q108" s="1">
        <v>0.7</v>
      </c>
      <c r="R108" s="30">
        <v>9.6089999999996095E-2</v>
      </c>
      <c r="S108" s="4">
        <f t="shared" si="5"/>
        <v>0.79608999999999608</v>
      </c>
      <c r="X108" s="173">
        <v>3</v>
      </c>
      <c r="Y108" s="173">
        <v>2</v>
      </c>
    </row>
    <row r="109" spans="1:25" s="1" customFormat="1" ht="14.25" x14ac:dyDescent="0.2">
      <c r="A109" s="7">
        <f t="shared" si="6"/>
        <v>106</v>
      </c>
      <c r="B109" s="29"/>
      <c r="C109" s="72"/>
      <c r="D109" s="15" t="s">
        <v>169</v>
      </c>
      <c r="E109" s="15" t="s">
        <v>141</v>
      </c>
      <c r="F109" s="16">
        <v>10</v>
      </c>
      <c r="G109" s="16" t="s">
        <v>562</v>
      </c>
      <c r="H109" s="17">
        <v>12</v>
      </c>
      <c r="I109" s="52"/>
      <c r="J109" s="51" t="s">
        <v>271</v>
      </c>
      <c r="K109" s="146">
        <v>1</v>
      </c>
      <c r="L109" s="145">
        <v>4.0000000000000001E-3</v>
      </c>
      <c r="P109" s="1">
        <f t="shared" si="4"/>
        <v>0</v>
      </c>
      <c r="Q109" s="1">
        <v>0.7</v>
      </c>
      <c r="R109" s="30">
        <v>9.6079999999996099E-2</v>
      </c>
      <c r="S109" s="4">
        <f t="shared" si="5"/>
        <v>0.79607999999999601</v>
      </c>
      <c r="X109" s="173">
        <v>2</v>
      </c>
      <c r="Y109" s="173">
        <v>2</v>
      </c>
    </row>
    <row r="110" spans="1:25" s="1" customFormat="1" ht="14.25" x14ac:dyDescent="0.2">
      <c r="A110" s="7">
        <f t="shared" si="6"/>
        <v>107</v>
      </c>
      <c r="B110" s="29"/>
      <c r="C110" s="72"/>
      <c r="D110" s="15" t="s">
        <v>1216</v>
      </c>
      <c r="E110" s="15" t="s">
        <v>1217</v>
      </c>
      <c r="F110" s="16">
        <v>5</v>
      </c>
      <c r="G110" s="16" t="s">
        <v>531</v>
      </c>
      <c r="H110" s="17">
        <v>12</v>
      </c>
      <c r="I110" s="52"/>
      <c r="J110" s="51" t="s">
        <v>271</v>
      </c>
      <c r="K110" s="146">
        <v>1</v>
      </c>
      <c r="L110" s="145">
        <v>4.0000000000000001E-3</v>
      </c>
      <c r="M110" s="1" t="s">
        <v>609</v>
      </c>
      <c r="N110" s="1" t="s">
        <v>588</v>
      </c>
      <c r="P110" s="1">
        <f t="shared" si="4"/>
        <v>0</v>
      </c>
      <c r="Q110" s="1">
        <v>0.7</v>
      </c>
      <c r="R110" s="30">
        <v>9.6069999999996103E-2</v>
      </c>
      <c r="S110" s="4">
        <f t="shared" si="5"/>
        <v>0.79606999999999606</v>
      </c>
      <c r="X110" s="173">
        <v>3</v>
      </c>
      <c r="Y110" s="173">
        <v>3</v>
      </c>
    </row>
    <row r="111" spans="1:25" s="1" customFormat="1" ht="14.25" x14ac:dyDescent="0.2">
      <c r="A111" s="7">
        <f t="shared" si="6"/>
        <v>108</v>
      </c>
      <c r="B111" s="29"/>
      <c r="C111" s="72"/>
      <c r="D111" s="15" t="s">
        <v>170</v>
      </c>
      <c r="E111" s="15" t="s">
        <v>171</v>
      </c>
      <c r="F111" s="16">
        <v>5</v>
      </c>
      <c r="G111" s="16" t="s">
        <v>531</v>
      </c>
      <c r="H111" s="17">
        <v>12</v>
      </c>
      <c r="I111" s="52"/>
      <c r="J111" s="51" t="s">
        <v>271</v>
      </c>
      <c r="K111" s="146">
        <v>1</v>
      </c>
      <c r="L111" s="145">
        <v>4.0000000000000001E-3</v>
      </c>
      <c r="M111" s="1" t="s">
        <v>588</v>
      </c>
      <c r="N111" s="1" t="s">
        <v>588</v>
      </c>
      <c r="P111" s="1">
        <f t="shared" si="4"/>
        <v>0</v>
      </c>
      <c r="Q111" s="1">
        <v>0.7</v>
      </c>
      <c r="R111" s="30">
        <v>9.6059999999996107E-2</v>
      </c>
      <c r="S111" s="4">
        <f t="shared" si="5"/>
        <v>0.7960599999999961</v>
      </c>
      <c r="X111" s="173">
        <v>2</v>
      </c>
      <c r="Y111" s="173">
        <v>2</v>
      </c>
    </row>
    <row r="112" spans="1:25" s="1" customFormat="1" ht="14.25" x14ac:dyDescent="0.2">
      <c r="A112" s="7">
        <f t="shared" si="6"/>
        <v>109</v>
      </c>
      <c r="B112" s="29"/>
      <c r="C112" s="72"/>
      <c r="D112" s="15" t="s">
        <v>172</v>
      </c>
      <c r="E112" s="15" t="s">
        <v>173</v>
      </c>
      <c r="F112" s="16">
        <v>10</v>
      </c>
      <c r="G112" s="16" t="s">
        <v>563</v>
      </c>
      <c r="H112" s="17">
        <v>12</v>
      </c>
      <c r="I112" s="52"/>
      <c r="J112" s="51" t="s">
        <v>271</v>
      </c>
      <c r="K112" s="146">
        <v>1</v>
      </c>
      <c r="L112" s="145">
        <v>4.0000000000000001E-3</v>
      </c>
      <c r="P112" s="1">
        <f t="shared" si="4"/>
        <v>0</v>
      </c>
      <c r="Q112" s="1">
        <v>0.7</v>
      </c>
      <c r="R112" s="30">
        <v>9.6049999999996097E-2</v>
      </c>
      <c r="S112" s="4">
        <f t="shared" si="5"/>
        <v>0.79604999999999604</v>
      </c>
      <c r="X112" s="173">
        <v>2</v>
      </c>
      <c r="Y112" s="173">
        <v>2</v>
      </c>
    </row>
    <row r="113" spans="1:25" s="1" customFormat="1" ht="14.25" x14ac:dyDescent="0.2">
      <c r="A113" s="7">
        <f t="shared" si="6"/>
        <v>110</v>
      </c>
      <c r="B113" s="29"/>
      <c r="C113" s="72"/>
      <c r="D113" s="15" t="s">
        <v>1219</v>
      </c>
      <c r="E113" s="15" t="s">
        <v>174</v>
      </c>
      <c r="F113" s="16">
        <v>10</v>
      </c>
      <c r="G113" s="16" t="s">
        <v>563</v>
      </c>
      <c r="H113" s="17">
        <v>12</v>
      </c>
      <c r="I113" s="52"/>
      <c r="J113" s="51" t="s">
        <v>271</v>
      </c>
      <c r="K113" s="146">
        <v>1</v>
      </c>
      <c r="L113" s="145">
        <v>4.0000000000000001E-3</v>
      </c>
      <c r="M113" s="1" t="s">
        <v>599</v>
      </c>
      <c r="N113" s="1" t="s">
        <v>609</v>
      </c>
      <c r="P113" s="1">
        <f t="shared" si="4"/>
        <v>0</v>
      </c>
      <c r="Q113" s="1">
        <v>0.7</v>
      </c>
      <c r="R113" s="30">
        <v>9.6039999999996004E-2</v>
      </c>
      <c r="S113" s="4">
        <f t="shared" si="5"/>
        <v>0.79603999999999597</v>
      </c>
      <c r="X113" s="173">
        <v>2</v>
      </c>
      <c r="Y113" s="173">
        <v>2</v>
      </c>
    </row>
    <row r="114" spans="1:25" s="1" customFormat="1" ht="14.25" x14ac:dyDescent="0.2">
      <c r="A114" s="7">
        <f t="shared" si="6"/>
        <v>111</v>
      </c>
      <c r="B114" s="29"/>
      <c r="C114" s="72"/>
      <c r="D114" s="15" t="s">
        <v>175</v>
      </c>
      <c r="E114" s="15" t="s">
        <v>176</v>
      </c>
      <c r="F114" s="16">
        <v>10</v>
      </c>
      <c r="G114" s="16" t="s">
        <v>563</v>
      </c>
      <c r="H114" s="17">
        <v>12</v>
      </c>
      <c r="I114" s="52" t="s">
        <v>446</v>
      </c>
      <c r="J114" s="51" t="s">
        <v>271</v>
      </c>
      <c r="K114" s="146">
        <v>0.5</v>
      </c>
      <c r="L114" s="145">
        <v>2E-3</v>
      </c>
      <c r="P114" s="1">
        <f t="shared" si="4"/>
        <v>0</v>
      </c>
      <c r="Q114" s="1">
        <v>0.7</v>
      </c>
      <c r="R114" s="30">
        <v>9.6029999999995994E-2</v>
      </c>
      <c r="S114" s="4">
        <f t="shared" si="5"/>
        <v>0.79602999999999591</v>
      </c>
      <c r="X114" s="173">
        <v>2</v>
      </c>
      <c r="Y114" s="173">
        <v>2</v>
      </c>
    </row>
    <row r="115" spans="1:25" s="1" customFormat="1" ht="14.25" x14ac:dyDescent="0.2">
      <c r="A115" s="7">
        <f t="shared" si="6"/>
        <v>112</v>
      </c>
      <c r="B115" s="29"/>
      <c r="C115" s="72"/>
      <c r="D115" s="15" t="s">
        <v>177</v>
      </c>
      <c r="E115" s="15" t="s">
        <v>178</v>
      </c>
      <c r="F115" s="16">
        <v>10</v>
      </c>
      <c r="G115" s="16" t="s">
        <v>531</v>
      </c>
      <c r="H115" s="17">
        <v>12</v>
      </c>
      <c r="I115" s="52"/>
      <c r="J115" s="51" t="s">
        <v>271</v>
      </c>
      <c r="K115" s="146">
        <v>1</v>
      </c>
      <c r="L115" s="145">
        <v>4.0000000000000001E-3</v>
      </c>
      <c r="M115" s="1" t="s">
        <v>599</v>
      </c>
      <c r="N115" s="1" t="s">
        <v>599</v>
      </c>
      <c r="P115" s="1">
        <f t="shared" si="4"/>
        <v>0</v>
      </c>
      <c r="Q115" s="1">
        <v>0.7</v>
      </c>
      <c r="R115" s="30">
        <v>9.6019999999995997E-2</v>
      </c>
      <c r="S115" s="4">
        <f t="shared" si="5"/>
        <v>0.79601999999999595</v>
      </c>
      <c r="X115" s="173">
        <v>3</v>
      </c>
      <c r="Y115" s="173">
        <v>3</v>
      </c>
    </row>
    <row r="116" spans="1:25" s="1" customFormat="1" ht="14.25" x14ac:dyDescent="0.2">
      <c r="A116" s="7">
        <f t="shared" si="6"/>
        <v>113</v>
      </c>
      <c r="B116" s="29"/>
      <c r="C116" s="72"/>
      <c r="D116" s="15" t="s">
        <v>1218</v>
      </c>
      <c r="E116" s="15" t="s">
        <v>179</v>
      </c>
      <c r="F116" s="16">
        <v>10</v>
      </c>
      <c r="G116" s="16" t="s">
        <v>562</v>
      </c>
      <c r="H116" s="17">
        <v>12</v>
      </c>
      <c r="I116" s="52"/>
      <c r="J116" s="51" t="s">
        <v>271</v>
      </c>
      <c r="K116" s="146">
        <v>1</v>
      </c>
      <c r="L116" s="145">
        <v>4.0000000000000001E-3</v>
      </c>
      <c r="M116" s="1" t="s">
        <v>163</v>
      </c>
      <c r="N116" s="1" t="s">
        <v>612</v>
      </c>
      <c r="P116" s="1">
        <f t="shared" si="4"/>
        <v>0</v>
      </c>
      <c r="Q116" s="1">
        <v>0.7</v>
      </c>
      <c r="R116" s="30">
        <v>9.6009999999996001E-2</v>
      </c>
      <c r="S116" s="4">
        <f t="shared" si="5"/>
        <v>0.796009999999996</v>
      </c>
      <c r="X116" s="173">
        <v>3</v>
      </c>
      <c r="Y116" s="173">
        <v>3</v>
      </c>
    </row>
    <row r="117" spans="1:25" s="1" customFormat="1" ht="14.25" x14ac:dyDescent="0.2">
      <c r="A117" s="7">
        <f t="shared" si="6"/>
        <v>114</v>
      </c>
      <c r="B117" s="29"/>
      <c r="C117" s="72"/>
      <c r="D117" s="15" t="s">
        <v>180</v>
      </c>
      <c r="E117" s="15" t="s">
        <v>1220</v>
      </c>
      <c r="F117" s="16">
        <v>10</v>
      </c>
      <c r="G117" s="16" t="s">
        <v>531</v>
      </c>
      <c r="H117" s="17">
        <v>12</v>
      </c>
      <c r="I117" s="52"/>
      <c r="J117" s="51" t="s">
        <v>271</v>
      </c>
      <c r="K117" s="146">
        <v>1</v>
      </c>
      <c r="L117" s="145">
        <v>4.0000000000000001E-3</v>
      </c>
      <c r="M117" s="1" t="s">
        <v>605</v>
      </c>
      <c r="N117" s="1" t="s">
        <v>609</v>
      </c>
      <c r="P117" s="1">
        <f t="shared" si="4"/>
        <v>0</v>
      </c>
      <c r="Q117" s="1">
        <v>0.7</v>
      </c>
      <c r="R117" s="30">
        <v>9.5999999999996005E-2</v>
      </c>
      <c r="S117" s="4">
        <f t="shared" si="5"/>
        <v>0.79599999999999593</v>
      </c>
      <c r="X117" s="173">
        <v>3</v>
      </c>
      <c r="Y117" s="173">
        <v>3</v>
      </c>
    </row>
    <row r="118" spans="1:25" s="1" customFormat="1" ht="14.25" x14ac:dyDescent="0.2">
      <c r="A118" s="7">
        <f t="shared" si="6"/>
        <v>115</v>
      </c>
      <c r="B118" s="29"/>
      <c r="C118" s="72"/>
      <c r="D118" s="15" t="s">
        <v>1316</v>
      </c>
      <c r="E118" s="15" t="s">
        <v>181</v>
      </c>
      <c r="F118" s="16">
        <v>10</v>
      </c>
      <c r="G118" s="16" t="s">
        <v>531</v>
      </c>
      <c r="H118" s="17">
        <v>12</v>
      </c>
      <c r="I118" s="52"/>
      <c r="J118" s="51" t="s">
        <v>271</v>
      </c>
      <c r="K118" s="146">
        <v>1</v>
      </c>
      <c r="L118" s="145">
        <v>4.0000000000000001E-3</v>
      </c>
      <c r="P118" s="1">
        <f t="shared" si="4"/>
        <v>0</v>
      </c>
      <c r="Q118" s="1">
        <v>0.7</v>
      </c>
      <c r="R118" s="30">
        <v>9.5989999999995995E-2</v>
      </c>
      <c r="S118" s="4">
        <f t="shared" si="5"/>
        <v>0.79598999999999598</v>
      </c>
      <c r="X118" s="173">
        <v>2</v>
      </c>
      <c r="Y118" s="173">
        <v>2</v>
      </c>
    </row>
    <row r="119" spans="1:25" s="1" customFormat="1" ht="14.25" x14ac:dyDescent="0.2">
      <c r="A119" s="7">
        <f t="shared" si="6"/>
        <v>116</v>
      </c>
      <c r="B119" s="29"/>
      <c r="C119" s="72"/>
      <c r="D119" s="15" t="s">
        <v>182</v>
      </c>
      <c r="E119" s="15" t="s">
        <v>183</v>
      </c>
      <c r="F119" s="16">
        <v>10</v>
      </c>
      <c r="G119" s="16" t="s">
        <v>531</v>
      </c>
      <c r="H119" s="17">
        <v>12</v>
      </c>
      <c r="I119" s="52"/>
      <c r="J119" s="51" t="s">
        <v>271</v>
      </c>
      <c r="K119" s="146">
        <v>1</v>
      </c>
      <c r="L119" s="145">
        <v>4.0000000000000001E-3</v>
      </c>
      <c r="M119" s="1" t="s">
        <v>619</v>
      </c>
      <c r="N119" s="1" t="s">
        <v>609</v>
      </c>
      <c r="P119" s="1">
        <f t="shared" si="4"/>
        <v>0</v>
      </c>
      <c r="Q119" s="1">
        <v>0.7</v>
      </c>
      <c r="R119" s="30">
        <v>9.5979999999995999E-2</v>
      </c>
      <c r="S119" s="4">
        <f t="shared" si="5"/>
        <v>0.79597999999999591</v>
      </c>
      <c r="X119" s="173">
        <v>3</v>
      </c>
      <c r="Y119" s="173">
        <v>3</v>
      </c>
    </row>
    <row r="120" spans="1:25" s="1" customFormat="1" ht="14.25" x14ac:dyDescent="0.2">
      <c r="A120" s="7">
        <f t="shared" si="6"/>
        <v>117</v>
      </c>
      <c r="B120" s="29"/>
      <c r="C120" s="72"/>
      <c r="D120" s="15" t="s">
        <v>184</v>
      </c>
      <c r="E120" s="15" t="s">
        <v>1352</v>
      </c>
      <c r="F120" s="16">
        <v>10</v>
      </c>
      <c r="G120" s="16" t="s">
        <v>562</v>
      </c>
      <c r="H120" s="17">
        <v>12</v>
      </c>
      <c r="I120" s="52"/>
      <c r="J120" s="51" t="s">
        <v>271</v>
      </c>
      <c r="K120" s="146">
        <v>1</v>
      </c>
      <c r="L120" s="145">
        <v>4.0000000000000001E-3</v>
      </c>
      <c r="P120" s="1">
        <f t="shared" si="4"/>
        <v>0</v>
      </c>
      <c r="Q120" s="1">
        <v>0.7</v>
      </c>
      <c r="R120" s="30">
        <v>9.5969999999996003E-2</v>
      </c>
      <c r="S120" s="4">
        <f t="shared" si="5"/>
        <v>0.79596999999999596</v>
      </c>
      <c r="X120" s="173">
        <v>3</v>
      </c>
      <c r="Y120" s="173">
        <v>3</v>
      </c>
    </row>
    <row r="121" spans="1:25" s="1" customFormat="1" ht="14.25" x14ac:dyDescent="0.2">
      <c r="A121" s="7">
        <f t="shared" si="6"/>
        <v>118</v>
      </c>
      <c r="B121" s="29"/>
      <c r="C121" s="72"/>
      <c r="D121" s="15" t="s">
        <v>185</v>
      </c>
      <c r="E121" s="15" t="s">
        <v>186</v>
      </c>
      <c r="F121" s="16">
        <v>10</v>
      </c>
      <c r="G121" s="16" t="s">
        <v>562</v>
      </c>
      <c r="H121" s="17">
        <v>12</v>
      </c>
      <c r="I121" s="52" t="s">
        <v>1353</v>
      </c>
      <c r="J121" s="51" t="s">
        <v>271</v>
      </c>
      <c r="K121" s="146">
        <v>1</v>
      </c>
      <c r="L121" s="145">
        <v>4.0000000000000001E-3</v>
      </c>
      <c r="M121" s="1" t="s">
        <v>612</v>
      </c>
      <c r="N121" s="1" t="s">
        <v>609</v>
      </c>
      <c r="P121" s="1">
        <f t="shared" si="4"/>
        <v>0</v>
      </c>
      <c r="Q121" s="1">
        <v>0.7</v>
      </c>
      <c r="R121" s="30">
        <v>9.5959999999996007E-2</v>
      </c>
      <c r="S121" s="4">
        <f t="shared" si="5"/>
        <v>0.795959999999996</v>
      </c>
      <c r="X121" s="173">
        <v>3</v>
      </c>
      <c r="Y121" s="173">
        <v>2</v>
      </c>
    </row>
    <row r="122" spans="1:25" s="1" customFormat="1" ht="14.25" x14ac:dyDescent="0.2">
      <c r="A122" s="7">
        <f t="shared" si="6"/>
        <v>119</v>
      </c>
      <c r="B122" s="29"/>
      <c r="C122" s="72"/>
      <c r="D122" s="15" t="s">
        <v>187</v>
      </c>
      <c r="E122" s="15" t="s">
        <v>188</v>
      </c>
      <c r="F122" s="16">
        <v>10</v>
      </c>
      <c r="G122" s="16" t="s">
        <v>531</v>
      </c>
      <c r="H122" s="17">
        <v>12</v>
      </c>
      <c r="I122" s="52"/>
      <c r="J122" s="51" t="s">
        <v>271</v>
      </c>
      <c r="K122" s="146">
        <v>1</v>
      </c>
      <c r="L122" s="145">
        <v>4.0000000000000001E-3</v>
      </c>
      <c r="M122" s="1" t="s">
        <v>605</v>
      </c>
      <c r="N122" s="1" t="s">
        <v>599</v>
      </c>
      <c r="P122" s="1">
        <f t="shared" si="4"/>
        <v>0</v>
      </c>
      <c r="Q122" s="1">
        <v>0.7</v>
      </c>
      <c r="R122" s="30">
        <v>9.5949999999995997E-2</v>
      </c>
      <c r="S122" s="4">
        <f t="shared" si="5"/>
        <v>0.79594999999999594</v>
      </c>
      <c r="X122" s="172" t="s">
        <v>1366</v>
      </c>
      <c r="Y122" s="172" t="s">
        <v>1366</v>
      </c>
    </row>
    <row r="123" spans="1:25" s="1" customFormat="1" ht="14.25" x14ac:dyDescent="0.2">
      <c r="A123" s="7">
        <f t="shared" si="6"/>
        <v>120</v>
      </c>
      <c r="B123" s="29"/>
      <c r="C123" s="72"/>
      <c r="D123" s="15" t="s">
        <v>189</v>
      </c>
      <c r="E123" s="15" t="s">
        <v>190</v>
      </c>
      <c r="F123" s="16">
        <v>4</v>
      </c>
      <c r="G123" s="16" t="s">
        <v>531</v>
      </c>
      <c r="H123" s="17">
        <v>12</v>
      </c>
      <c r="I123" s="52"/>
      <c r="J123" s="51" t="s">
        <v>271</v>
      </c>
      <c r="K123" s="146">
        <v>1</v>
      </c>
      <c r="L123" s="145">
        <v>4.0000000000000001E-3</v>
      </c>
      <c r="P123" s="1">
        <f t="shared" si="4"/>
        <v>0</v>
      </c>
      <c r="Q123" s="1">
        <v>0.7</v>
      </c>
      <c r="R123" s="30">
        <v>9.5939999999995904E-2</v>
      </c>
      <c r="S123" s="4">
        <f t="shared" si="5"/>
        <v>0.79593999999999587</v>
      </c>
      <c r="X123" s="173">
        <v>2</v>
      </c>
      <c r="Y123" s="173">
        <v>2</v>
      </c>
    </row>
    <row r="124" spans="1:25" s="1" customFormat="1" ht="14.25" x14ac:dyDescent="0.2">
      <c r="A124" s="7">
        <f t="shared" si="6"/>
        <v>121</v>
      </c>
      <c r="B124" s="29"/>
      <c r="C124" s="72"/>
      <c r="D124" s="15" t="s">
        <v>191</v>
      </c>
      <c r="E124" s="15" t="s">
        <v>192</v>
      </c>
      <c r="F124" s="16">
        <v>10</v>
      </c>
      <c r="G124" s="16" t="s">
        <v>531</v>
      </c>
      <c r="H124" s="17">
        <v>12</v>
      </c>
      <c r="I124" s="52"/>
      <c r="J124" s="51" t="s">
        <v>271</v>
      </c>
      <c r="K124" s="146">
        <v>1</v>
      </c>
      <c r="L124" s="145">
        <v>4.0000000000000001E-3</v>
      </c>
      <c r="M124" s="1" t="s">
        <v>599</v>
      </c>
      <c r="N124" s="1" t="s">
        <v>599</v>
      </c>
      <c r="P124" s="1">
        <f t="shared" si="4"/>
        <v>0</v>
      </c>
      <c r="Q124" s="1">
        <v>0.7</v>
      </c>
      <c r="R124" s="30">
        <v>9.5929999999995894E-2</v>
      </c>
      <c r="S124" s="4">
        <f t="shared" si="5"/>
        <v>0.79592999999999581</v>
      </c>
      <c r="X124" s="173">
        <v>3</v>
      </c>
      <c r="Y124" s="173">
        <v>3</v>
      </c>
    </row>
    <row r="125" spans="1:25" s="1" customFormat="1" ht="14.25" x14ac:dyDescent="0.2">
      <c r="A125" s="7">
        <f t="shared" si="6"/>
        <v>122</v>
      </c>
      <c r="B125" s="29"/>
      <c r="C125" s="72"/>
      <c r="D125" s="15" t="s">
        <v>195</v>
      </c>
      <c r="E125" s="15" t="s">
        <v>196</v>
      </c>
      <c r="F125" s="16">
        <v>10</v>
      </c>
      <c r="G125" s="16" t="s">
        <v>562</v>
      </c>
      <c r="H125" s="17">
        <v>12</v>
      </c>
      <c r="I125" s="50"/>
      <c r="J125" s="51" t="s">
        <v>271</v>
      </c>
      <c r="K125" s="146">
        <v>1</v>
      </c>
      <c r="L125" s="145">
        <v>4.0000000000000001E-3</v>
      </c>
      <c r="P125" s="1">
        <f t="shared" si="4"/>
        <v>0</v>
      </c>
      <c r="Q125" s="1">
        <v>0.7</v>
      </c>
      <c r="R125" s="30">
        <v>9.5919999999995897E-2</v>
      </c>
      <c r="S125" s="4">
        <f t="shared" si="5"/>
        <v>0.79591999999999585</v>
      </c>
      <c r="X125" s="173">
        <v>2</v>
      </c>
      <c r="Y125" s="173">
        <v>2</v>
      </c>
    </row>
    <row r="126" spans="1:25" s="1" customFormat="1" ht="15" x14ac:dyDescent="0.2">
      <c r="A126" s="7">
        <f t="shared" si="6"/>
        <v>123</v>
      </c>
      <c r="B126" s="29"/>
      <c r="C126" s="72"/>
      <c r="D126" s="15" t="s">
        <v>935</v>
      </c>
      <c r="E126" s="15" t="s">
        <v>1001</v>
      </c>
      <c r="F126" s="16">
        <v>10</v>
      </c>
      <c r="G126" s="16" t="s">
        <v>562</v>
      </c>
      <c r="H126" s="17">
        <v>12</v>
      </c>
      <c r="I126" s="94" t="s">
        <v>919</v>
      </c>
      <c r="J126" s="51" t="s">
        <v>271</v>
      </c>
      <c r="K126" s="146">
        <v>1</v>
      </c>
      <c r="L126" s="145">
        <v>4.0000000000000001E-3</v>
      </c>
      <c r="P126" s="1">
        <f t="shared" si="4"/>
        <v>0</v>
      </c>
      <c r="Q126" s="1">
        <v>0.7</v>
      </c>
      <c r="R126" s="30">
        <v>9.5909999999995901E-2</v>
      </c>
      <c r="S126" s="4">
        <f t="shared" si="5"/>
        <v>0.7959099999999959</v>
      </c>
      <c r="X126" s="173" t="s">
        <v>612</v>
      </c>
      <c r="Y126" s="173" t="s">
        <v>612</v>
      </c>
    </row>
    <row r="127" spans="1:25" s="1" customFormat="1" ht="14.25" x14ac:dyDescent="0.2">
      <c r="A127" s="7">
        <f t="shared" si="6"/>
        <v>124</v>
      </c>
      <c r="B127" s="29"/>
      <c r="C127" s="72"/>
      <c r="D127" s="15" t="s">
        <v>193</v>
      </c>
      <c r="E127" s="15" t="s">
        <v>194</v>
      </c>
      <c r="F127" s="16">
        <v>10</v>
      </c>
      <c r="G127" s="16" t="s">
        <v>562</v>
      </c>
      <c r="H127" s="17">
        <v>12</v>
      </c>
      <c r="I127" s="50"/>
      <c r="J127" s="51" t="s">
        <v>271</v>
      </c>
      <c r="K127" s="146">
        <v>1</v>
      </c>
      <c r="L127" s="145">
        <v>4.0000000000000001E-3</v>
      </c>
      <c r="M127" s="1" t="s">
        <v>612</v>
      </c>
      <c r="N127" s="1" t="s">
        <v>612</v>
      </c>
      <c r="P127" s="1">
        <f t="shared" si="4"/>
        <v>0</v>
      </c>
      <c r="Q127" s="1">
        <v>0.7</v>
      </c>
      <c r="R127" s="30">
        <v>9.5899999999995905E-2</v>
      </c>
      <c r="S127" s="4">
        <f t="shared" si="5"/>
        <v>0.79589999999999583</v>
      </c>
      <c r="X127" s="173">
        <v>2</v>
      </c>
      <c r="Y127" s="173">
        <v>2</v>
      </c>
    </row>
    <row r="128" spans="1:25" s="1" customFormat="1" ht="15" x14ac:dyDescent="0.2">
      <c r="A128" s="7">
        <f t="shared" si="6"/>
        <v>125</v>
      </c>
      <c r="B128" s="29"/>
      <c r="C128" s="72"/>
      <c r="D128" s="15" t="s">
        <v>999</v>
      </c>
      <c r="E128" s="15" t="s">
        <v>1000</v>
      </c>
      <c r="F128" s="16">
        <v>8</v>
      </c>
      <c r="G128" s="16" t="s">
        <v>562</v>
      </c>
      <c r="H128" s="17">
        <v>12</v>
      </c>
      <c r="I128" s="94" t="s">
        <v>996</v>
      </c>
      <c r="J128" s="51" t="s">
        <v>271</v>
      </c>
      <c r="K128" s="146">
        <v>1</v>
      </c>
      <c r="L128" s="145">
        <v>4.0000000000000001E-3</v>
      </c>
      <c r="P128" s="1">
        <f t="shared" si="4"/>
        <v>0</v>
      </c>
      <c r="Q128" s="1">
        <v>0.7</v>
      </c>
      <c r="R128" s="30">
        <v>9.5889999999995895E-2</v>
      </c>
      <c r="S128" s="4">
        <f t="shared" si="5"/>
        <v>0.79588999999999588</v>
      </c>
      <c r="X128" s="173" t="s">
        <v>612</v>
      </c>
      <c r="Y128" s="173" t="s">
        <v>612</v>
      </c>
    </row>
    <row r="129" spans="1:25" s="1" customFormat="1" ht="14.25" x14ac:dyDescent="0.2">
      <c r="A129" s="7">
        <f t="shared" si="6"/>
        <v>126</v>
      </c>
      <c r="B129" s="29"/>
      <c r="C129" s="72"/>
      <c r="D129" s="15" t="s">
        <v>1317</v>
      </c>
      <c r="E129" s="15" t="s">
        <v>240</v>
      </c>
      <c r="F129" s="16">
        <v>10</v>
      </c>
      <c r="G129" s="16" t="s">
        <v>531</v>
      </c>
      <c r="H129" s="17">
        <v>12</v>
      </c>
      <c r="I129" s="50"/>
      <c r="J129" s="51" t="s">
        <v>271</v>
      </c>
      <c r="K129" s="146">
        <v>1</v>
      </c>
      <c r="L129" s="145">
        <v>4.0000000000000001E-3</v>
      </c>
      <c r="P129" s="1">
        <f t="shared" si="4"/>
        <v>0</v>
      </c>
      <c r="Q129" s="1">
        <v>0.7</v>
      </c>
      <c r="R129" s="30">
        <v>9.5879999999995899E-2</v>
      </c>
      <c r="S129" s="4">
        <f t="shared" si="5"/>
        <v>0.79587999999999581</v>
      </c>
      <c r="X129" s="173">
        <v>3</v>
      </c>
      <c r="Y129" s="173">
        <v>3</v>
      </c>
    </row>
    <row r="130" spans="1:25" s="1" customFormat="1" ht="14.25" x14ac:dyDescent="0.2">
      <c r="A130" s="7">
        <f t="shared" si="6"/>
        <v>127</v>
      </c>
      <c r="B130" s="29"/>
      <c r="C130" s="72"/>
      <c r="D130" s="15" t="s">
        <v>197</v>
      </c>
      <c r="E130" s="15" t="s">
        <v>198</v>
      </c>
      <c r="F130" s="16">
        <v>10</v>
      </c>
      <c r="G130" s="16" t="s">
        <v>562</v>
      </c>
      <c r="H130" s="17">
        <v>12</v>
      </c>
      <c r="I130" s="50" t="s">
        <v>1221</v>
      </c>
      <c r="J130" s="51" t="s">
        <v>271</v>
      </c>
      <c r="K130" s="146">
        <v>1</v>
      </c>
      <c r="L130" s="145">
        <v>4.0000000000000001E-3</v>
      </c>
      <c r="P130" s="1">
        <f t="shared" si="4"/>
        <v>0</v>
      </c>
      <c r="Q130" s="1">
        <v>0.7</v>
      </c>
      <c r="R130" s="30">
        <v>9.5869999999995903E-2</v>
      </c>
      <c r="S130" s="4">
        <f t="shared" si="5"/>
        <v>0.79586999999999586</v>
      </c>
      <c r="X130" s="173" t="s">
        <v>1367</v>
      </c>
      <c r="Y130" s="173" t="s">
        <v>1367</v>
      </c>
    </row>
    <row r="131" spans="1:25" s="1" customFormat="1" ht="14.25" x14ac:dyDescent="0.2">
      <c r="A131" s="7">
        <f t="shared" si="6"/>
        <v>128</v>
      </c>
      <c r="B131" s="29"/>
      <c r="C131" s="72"/>
      <c r="D131" s="15" t="s">
        <v>199</v>
      </c>
      <c r="E131" s="15" t="s">
        <v>200</v>
      </c>
      <c r="F131" s="16">
        <v>3</v>
      </c>
      <c r="G131" s="16" t="s">
        <v>531</v>
      </c>
      <c r="H131" s="17">
        <v>12</v>
      </c>
      <c r="I131" s="50"/>
      <c r="J131" s="51" t="s">
        <v>271</v>
      </c>
      <c r="K131" s="146">
        <v>1</v>
      </c>
      <c r="L131" s="145">
        <v>4.0000000000000001E-3</v>
      </c>
      <c r="P131" s="1">
        <f t="shared" si="4"/>
        <v>0</v>
      </c>
      <c r="Q131" s="1">
        <v>0.7</v>
      </c>
      <c r="R131" s="30">
        <v>9.5859999999995907E-2</v>
      </c>
      <c r="S131" s="4">
        <f t="shared" si="5"/>
        <v>0.7958599999999959</v>
      </c>
      <c r="X131" s="173">
        <v>1</v>
      </c>
      <c r="Y131" s="173">
        <v>1</v>
      </c>
    </row>
    <row r="132" spans="1:25" s="1" customFormat="1" ht="14.25" x14ac:dyDescent="0.2">
      <c r="A132" s="7">
        <f t="shared" si="6"/>
        <v>129</v>
      </c>
      <c r="B132" s="29"/>
      <c r="C132" s="72"/>
      <c r="D132" s="15" t="s">
        <v>201</v>
      </c>
      <c r="E132" s="15" t="s">
        <v>202</v>
      </c>
      <c r="F132" s="16">
        <v>10</v>
      </c>
      <c r="G132" s="16" t="s">
        <v>124</v>
      </c>
      <c r="H132" s="17">
        <v>12</v>
      </c>
      <c r="I132" s="50"/>
      <c r="J132" s="51" t="s">
        <v>271</v>
      </c>
      <c r="K132" s="146">
        <v>1</v>
      </c>
      <c r="L132" s="145">
        <v>4.0000000000000001E-3</v>
      </c>
      <c r="M132" s="1" t="s">
        <v>588</v>
      </c>
      <c r="N132" s="1" t="s">
        <v>609</v>
      </c>
      <c r="P132" s="1">
        <f t="shared" ref="P132:P195" si="7">IF(C132=0,0,1)</f>
        <v>0</v>
      </c>
      <c r="Q132" s="1">
        <v>0.7</v>
      </c>
      <c r="R132" s="30">
        <v>9.5849999999995897E-2</v>
      </c>
      <c r="S132" s="4">
        <f t="shared" ref="S132:S195" si="8">SUM(Q132+R132+P132)</f>
        <v>0.79584999999999584</v>
      </c>
      <c r="X132" s="173">
        <v>2</v>
      </c>
      <c r="Y132" s="173">
        <v>2</v>
      </c>
    </row>
    <row r="133" spans="1:25" s="1" customFormat="1" ht="14.25" x14ac:dyDescent="0.2">
      <c r="A133" s="7">
        <f t="shared" si="6"/>
        <v>130</v>
      </c>
      <c r="B133" s="29"/>
      <c r="C133" s="72"/>
      <c r="D133" s="15" t="s">
        <v>203</v>
      </c>
      <c r="E133" s="15" t="s">
        <v>204</v>
      </c>
      <c r="F133" s="16">
        <v>5</v>
      </c>
      <c r="G133" s="16" t="s">
        <v>531</v>
      </c>
      <c r="H133" s="17">
        <v>12</v>
      </c>
      <c r="I133" s="50"/>
      <c r="J133" s="51" t="s">
        <v>271</v>
      </c>
      <c r="K133" s="146">
        <v>1</v>
      </c>
      <c r="L133" s="145">
        <v>4.0000000000000001E-3</v>
      </c>
      <c r="M133" s="1" t="s">
        <v>609</v>
      </c>
      <c r="N133" s="1" t="s">
        <v>612</v>
      </c>
      <c r="P133" s="1">
        <f t="shared" si="7"/>
        <v>0</v>
      </c>
      <c r="Q133" s="1">
        <v>0.7</v>
      </c>
      <c r="R133" s="30">
        <v>9.5839999999995804E-2</v>
      </c>
      <c r="S133" s="4">
        <f t="shared" si="8"/>
        <v>0.79583999999999577</v>
      </c>
      <c r="X133" s="173">
        <v>2</v>
      </c>
      <c r="Y133" s="173">
        <v>2</v>
      </c>
    </row>
    <row r="134" spans="1:25" s="1" customFormat="1" ht="14.25" x14ac:dyDescent="0.2">
      <c r="A134" s="7">
        <f t="shared" si="6"/>
        <v>131</v>
      </c>
      <c r="B134" s="29"/>
      <c r="C134" s="72"/>
      <c r="D134" s="15" t="s">
        <v>205</v>
      </c>
      <c r="E134" s="15" t="s">
        <v>206</v>
      </c>
      <c r="F134" s="16">
        <v>4</v>
      </c>
      <c r="G134" s="16" t="s">
        <v>562</v>
      </c>
      <c r="H134" s="17">
        <v>12</v>
      </c>
      <c r="I134" s="50"/>
      <c r="J134" s="51" t="s">
        <v>271</v>
      </c>
      <c r="K134" s="146">
        <v>1</v>
      </c>
      <c r="L134" s="145">
        <v>4.0000000000000001E-3</v>
      </c>
      <c r="M134" s="1" t="s">
        <v>599</v>
      </c>
      <c r="N134" s="1" t="s">
        <v>612</v>
      </c>
      <c r="P134" s="1">
        <f t="shared" si="7"/>
        <v>0</v>
      </c>
      <c r="Q134" s="1">
        <v>0.7</v>
      </c>
      <c r="R134" s="30">
        <v>9.5829999999995794E-2</v>
      </c>
      <c r="S134" s="4">
        <f t="shared" si="8"/>
        <v>0.79582999999999571</v>
      </c>
      <c r="X134" s="173">
        <v>2</v>
      </c>
      <c r="Y134" s="173">
        <v>2</v>
      </c>
    </row>
    <row r="135" spans="1:25" s="1" customFormat="1" ht="14.25" x14ac:dyDescent="0.2">
      <c r="A135" s="7">
        <f t="shared" si="6"/>
        <v>132</v>
      </c>
      <c r="B135" s="29"/>
      <c r="C135" s="72"/>
      <c r="D135" s="15" t="s">
        <v>1319</v>
      </c>
      <c r="E135" s="15" t="s">
        <v>212</v>
      </c>
      <c r="F135" s="16">
        <v>10</v>
      </c>
      <c r="G135" s="16" t="s">
        <v>531</v>
      </c>
      <c r="H135" s="17">
        <v>12</v>
      </c>
      <c r="I135" s="50"/>
      <c r="J135" s="51" t="s">
        <v>271</v>
      </c>
      <c r="K135" s="146">
        <v>1</v>
      </c>
      <c r="L135" s="145">
        <v>4.0000000000000001E-3</v>
      </c>
      <c r="M135" s="1" t="s">
        <v>599</v>
      </c>
      <c r="N135" s="1" t="s">
        <v>612</v>
      </c>
      <c r="P135" s="1">
        <f t="shared" si="7"/>
        <v>0</v>
      </c>
      <c r="Q135" s="1">
        <v>0.7</v>
      </c>
      <c r="R135" s="30">
        <v>9.5819999999995797E-2</v>
      </c>
      <c r="S135" s="4">
        <f t="shared" si="8"/>
        <v>0.79581999999999575</v>
      </c>
      <c r="X135" s="173">
        <v>3</v>
      </c>
      <c r="Y135" s="173">
        <v>3</v>
      </c>
    </row>
    <row r="136" spans="1:25" s="1" customFormat="1" ht="14.25" x14ac:dyDescent="0.2">
      <c r="A136" s="7">
        <f t="shared" si="6"/>
        <v>133</v>
      </c>
      <c r="B136" s="29"/>
      <c r="C136" s="72"/>
      <c r="D136" s="15" t="s">
        <v>1385</v>
      </c>
      <c r="E136" s="15" t="s">
        <v>1386</v>
      </c>
      <c r="F136" s="16">
        <v>5</v>
      </c>
      <c r="G136" s="16" t="s">
        <v>531</v>
      </c>
      <c r="H136" s="17">
        <v>12</v>
      </c>
      <c r="I136" s="50"/>
      <c r="J136" s="51" t="s">
        <v>271</v>
      </c>
      <c r="K136" s="146">
        <v>1</v>
      </c>
      <c r="L136" s="145">
        <v>4.0000000000000001E-3</v>
      </c>
      <c r="M136" s="1" t="s">
        <v>588</v>
      </c>
      <c r="N136" s="1" t="s">
        <v>588</v>
      </c>
      <c r="P136" s="1">
        <f t="shared" si="7"/>
        <v>0</v>
      </c>
      <c r="Q136" s="1">
        <v>0.7</v>
      </c>
      <c r="R136" s="30">
        <v>9.5809999999995801E-2</v>
      </c>
      <c r="S136" s="4">
        <f t="shared" si="8"/>
        <v>0.7958099999999958</v>
      </c>
      <c r="X136" s="173"/>
      <c r="Y136" s="1">
        <v>1</v>
      </c>
    </row>
    <row r="137" spans="1:25" s="1" customFormat="1" ht="14.25" x14ac:dyDescent="0.2">
      <c r="A137" s="7">
        <f t="shared" si="6"/>
        <v>134</v>
      </c>
      <c r="B137" s="29"/>
      <c r="C137" s="72"/>
      <c r="D137" s="15" t="s">
        <v>207</v>
      </c>
      <c r="E137" s="15" t="s">
        <v>208</v>
      </c>
      <c r="F137" s="16">
        <v>10</v>
      </c>
      <c r="G137" s="16" t="s">
        <v>531</v>
      </c>
      <c r="H137" s="17">
        <v>12</v>
      </c>
      <c r="I137" s="50"/>
      <c r="J137" s="51" t="s">
        <v>271</v>
      </c>
      <c r="K137" s="146">
        <v>1</v>
      </c>
      <c r="L137" s="145">
        <v>4.0000000000000001E-3</v>
      </c>
      <c r="M137" s="1" t="s">
        <v>599</v>
      </c>
      <c r="N137" s="1" t="s">
        <v>612</v>
      </c>
      <c r="P137" s="1">
        <f t="shared" si="7"/>
        <v>0</v>
      </c>
      <c r="Q137" s="1">
        <v>0.7</v>
      </c>
      <c r="R137" s="30">
        <v>9.5799999999995805E-2</v>
      </c>
      <c r="S137" s="4">
        <f t="shared" si="8"/>
        <v>0.79579999999999573</v>
      </c>
      <c r="X137" s="173">
        <v>3</v>
      </c>
      <c r="Y137" s="173">
        <v>3</v>
      </c>
    </row>
    <row r="138" spans="1:25" s="1" customFormat="1" ht="14.25" x14ac:dyDescent="0.2">
      <c r="A138" s="7">
        <f t="shared" si="6"/>
        <v>135</v>
      </c>
      <c r="B138" s="29"/>
      <c r="C138" s="72"/>
      <c r="D138" s="15" t="s">
        <v>1320</v>
      </c>
      <c r="E138" s="15" t="s">
        <v>213</v>
      </c>
      <c r="F138" s="16">
        <v>4</v>
      </c>
      <c r="G138" s="16" t="s">
        <v>531</v>
      </c>
      <c r="H138" s="17">
        <v>12</v>
      </c>
      <c r="I138" s="50"/>
      <c r="J138" s="51" t="s">
        <v>271</v>
      </c>
      <c r="K138" s="146">
        <v>1</v>
      </c>
      <c r="L138" s="145">
        <v>4.0000000000000001E-3</v>
      </c>
      <c r="M138" s="1" t="s">
        <v>588</v>
      </c>
      <c r="N138" s="1" t="s">
        <v>588</v>
      </c>
      <c r="P138" s="1">
        <f t="shared" si="7"/>
        <v>0</v>
      </c>
      <c r="Q138" s="1">
        <v>0.7</v>
      </c>
      <c r="R138" s="30">
        <v>9.5789999999995795E-2</v>
      </c>
      <c r="S138" s="4">
        <f t="shared" si="8"/>
        <v>0.79578999999999578</v>
      </c>
      <c r="X138" s="173">
        <v>2</v>
      </c>
      <c r="Y138" s="173">
        <v>2</v>
      </c>
    </row>
    <row r="139" spans="1:25" s="1" customFormat="1" ht="14.25" x14ac:dyDescent="0.2">
      <c r="A139" s="7">
        <f t="shared" si="6"/>
        <v>136</v>
      </c>
      <c r="B139" s="29"/>
      <c r="C139" s="72"/>
      <c r="D139" s="15" t="s">
        <v>209</v>
      </c>
      <c r="E139" s="15" t="s">
        <v>210</v>
      </c>
      <c r="F139" s="16">
        <v>10</v>
      </c>
      <c r="G139" s="16" t="s">
        <v>562</v>
      </c>
      <c r="H139" s="17">
        <v>12</v>
      </c>
      <c r="I139" s="50"/>
      <c r="J139" s="51" t="s">
        <v>271</v>
      </c>
      <c r="K139" s="146">
        <v>1</v>
      </c>
      <c r="L139" s="145">
        <v>4.0000000000000001E-3</v>
      </c>
      <c r="M139" s="1" t="s">
        <v>8</v>
      </c>
      <c r="N139" s="1" t="s">
        <v>8</v>
      </c>
      <c r="P139" s="1">
        <f t="shared" si="7"/>
        <v>0</v>
      </c>
      <c r="Q139" s="1">
        <v>0.7</v>
      </c>
      <c r="R139" s="30">
        <v>9.5779999999995799E-2</v>
      </c>
      <c r="S139" s="4">
        <f t="shared" si="8"/>
        <v>0.79577999999999571</v>
      </c>
      <c r="X139" s="173">
        <v>3</v>
      </c>
      <c r="Y139" s="173">
        <v>3</v>
      </c>
    </row>
    <row r="140" spans="1:25" s="1" customFormat="1" ht="14.25" x14ac:dyDescent="0.2">
      <c r="A140" s="7">
        <f t="shared" si="6"/>
        <v>137</v>
      </c>
      <c r="B140" s="29"/>
      <c r="C140" s="72"/>
      <c r="D140" s="15" t="s">
        <v>1321</v>
      </c>
      <c r="E140" s="15" t="s">
        <v>211</v>
      </c>
      <c r="F140" s="16">
        <v>10</v>
      </c>
      <c r="G140" s="16" t="s">
        <v>562</v>
      </c>
      <c r="H140" s="17">
        <v>12</v>
      </c>
      <c r="I140" s="50"/>
      <c r="J140" s="51" t="s">
        <v>271</v>
      </c>
      <c r="K140" s="146">
        <v>1</v>
      </c>
      <c r="L140" s="145">
        <v>4.0000000000000001E-3</v>
      </c>
      <c r="M140" s="1" t="s">
        <v>605</v>
      </c>
      <c r="N140" s="1" t="s">
        <v>609</v>
      </c>
      <c r="P140" s="1">
        <f t="shared" si="7"/>
        <v>0</v>
      </c>
      <c r="Q140" s="1">
        <v>0.7</v>
      </c>
      <c r="R140" s="30">
        <v>9.5769999999995803E-2</v>
      </c>
      <c r="S140" s="4">
        <f t="shared" si="8"/>
        <v>0.79576999999999576</v>
      </c>
      <c r="X140" s="173">
        <v>3</v>
      </c>
      <c r="Y140" s="173">
        <v>3</v>
      </c>
    </row>
    <row r="141" spans="1:25" s="1" customFormat="1" ht="14.25" x14ac:dyDescent="0.2">
      <c r="A141" s="7">
        <f t="shared" si="6"/>
        <v>138</v>
      </c>
      <c r="B141" s="29"/>
      <c r="C141" s="72"/>
      <c r="D141" s="15" t="s">
        <v>214</v>
      </c>
      <c r="E141" s="15" t="s">
        <v>215</v>
      </c>
      <c r="F141" s="16">
        <v>10</v>
      </c>
      <c r="G141" s="16" t="s">
        <v>531</v>
      </c>
      <c r="H141" s="17">
        <v>12</v>
      </c>
      <c r="I141" s="50"/>
      <c r="J141" s="51" t="s">
        <v>271</v>
      </c>
      <c r="K141" s="146">
        <v>1</v>
      </c>
      <c r="L141" s="145">
        <v>4.0000000000000001E-3</v>
      </c>
      <c r="P141" s="1">
        <f t="shared" si="7"/>
        <v>0</v>
      </c>
      <c r="Q141" s="1">
        <v>0.7</v>
      </c>
      <c r="R141" s="30">
        <v>9.5759999999995807E-2</v>
      </c>
      <c r="S141" s="4">
        <f t="shared" si="8"/>
        <v>0.7957599999999958</v>
      </c>
      <c r="X141" s="173">
        <v>2</v>
      </c>
      <c r="Y141" s="173">
        <v>2</v>
      </c>
    </row>
    <row r="142" spans="1:25" s="1" customFormat="1" ht="15" x14ac:dyDescent="0.2">
      <c r="A142" s="7">
        <f t="shared" ref="A142:A205" si="9">RANK(S142,S$4:S$280,0)</f>
        <v>139</v>
      </c>
      <c r="B142" s="29"/>
      <c r="C142" s="72"/>
      <c r="D142" s="15" t="s">
        <v>951</v>
      </c>
      <c r="E142" s="15" t="s">
        <v>952</v>
      </c>
      <c r="F142" s="16">
        <v>10</v>
      </c>
      <c r="G142" s="16" t="s">
        <v>531</v>
      </c>
      <c r="H142" s="17">
        <v>12</v>
      </c>
      <c r="I142" s="94" t="s">
        <v>946</v>
      </c>
      <c r="J142" s="51" t="s">
        <v>271</v>
      </c>
      <c r="K142" s="146">
        <v>1</v>
      </c>
      <c r="L142" s="145">
        <v>4.0000000000000001E-3</v>
      </c>
      <c r="P142" s="1">
        <f t="shared" si="7"/>
        <v>0</v>
      </c>
      <c r="Q142" s="1">
        <v>0.7</v>
      </c>
      <c r="R142" s="30">
        <v>9.5749999999995797E-2</v>
      </c>
      <c r="S142" s="4">
        <f t="shared" si="8"/>
        <v>0.79574999999999574</v>
      </c>
      <c r="X142" s="173">
        <v>2</v>
      </c>
      <c r="Y142" s="173">
        <v>2</v>
      </c>
    </row>
    <row r="143" spans="1:25" s="1" customFormat="1" ht="14.25" x14ac:dyDescent="0.2">
      <c r="A143" s="7">
        <f t="shared" si="9"/>
        <v>140</v>
      </c>
      <c r="B143" s="29"/>
      <c r="C143" s="72"/>
      <c r="D143" s="15" t="s">
        <v>954</v>
      </c>
      <c r="E143" s="15" t="s">
        <v>953</v>
      </c>
      <c r="F143" s="16">
        <v>10</v>
      </c>
      <c r="G143" s="16" t="s">
        <v>531</v>
      </c>
      <c r="H143" s="17">
        <v>12</v>
      </c>
      <c r="I143" s="50"/>
      <c r="J143" s="51" t="s">
        <v>271</v>
      </c>
      <c r="K143" s="146">
        <v>1</v>
      </c>
      <c r="L143" s="145">
        <v>4.0000000000000001E-3</v>
      </c>
      <c r="P143" s="1">
        <f t="shared" si="7"/>
        <v>0</v>
      </c>
      <c r="Q143" s="1">
        <v>0.7</v>
      </c>
      <c r="R143" s="30">
        <v>9.5739999999995704E-2</v>
      </c>
      <c r="S143" s="4">
        <f t="shared" si="8"/>
        <v>0.79573999999999567</v>
      </c>
      <c r="X143" s="173">
        <v>2</v>
      </c>
      <c r="Y143" s="173">
        <v>2</v>
      </c>
    </row>
    <row r="144" spans="1:25" s="1" customFormat="1" ht="14.25" x14ac:dyDescent="0.2">
      <c r="A144" s="7">
        <f t="shared" si="9"/>
        <v>141</v>
      </c>
      <c r="B144" s="29"/>
      <c r="C144" s="72"/>
      <c r="D144" s="15" t="s">
        <v>216</v>
      </c>
      <c r="E144" s="15" t="s">
        <v>217</v>
      </c>
      <c r="F144" s="16">
        <v>10</v>
      </c>
      <c r="G144" s="16" t="s">
        <v>562</v>
      </c>
      <c r="H144" s="17">
        <v>12</v>
      </c>
      <c r="I144" s="50"/>
      <c r="J144" s="51" t="s">
        <v>271</v>
      </c>
      <c r="K144" s="146">
        <v>1</v>
      </c>
      <c r="L144" s="145">
        <v>4.0000000000000001E-3</v>
      </c>
      <c r="M144" s="1" t="s">
        <v>8</v>
      </c>
      <c r="N144" s="1" t="s">
        <v>609</v>
      </c>
      <c r="P144" s="1">
        <f t="shared" si="7"/>
        <v>0</v>
      </c>
      <c r="Q144" s="1">
        <v>0.7</v>
      </c>
      <c r="R144" s="30">
        <v>9.5729999999995694E-2</v>
      </c>
      <c r="S144" s="4">
        <f t="shared" si="8"/>
        <v>0.79572999999999561</v>
      </c>
      <c r="X144" s="173">
        <v>2</v>
      </c>
      <c r="Y144" s="173">
        <v>2</v>
      </c>
    </row>
    <row r="145" spans="1:25" s="1" customFormat="1" ht="14.25" x14ac:dyDescent="0.2">
      <c r="A145" s="7">
        <f t="shared" si="9"/>
        <v>142</v>
      </c>
      <c r="B145" s="29"/>
      <c r="C145" s="72"/>
      <c r="D145" s="15" t="s">
        <v>218</v>
      </c>
      <c r="E145" s="15" t="s">
        <v>219</v>
      </c>
      <c r="F145" s="16">
        <v>10</v>
      </c>
      <c r="G145" s="16" t="s">
        <v>562</v>
      </c>
      <c r="H145" s="17">
        <v>12</v>
      </c>
      <c r="I145" s="50" t="s">
        <v>1221</v>
      </c>
      <c r="J145" s="51" t="s">
        <v>271</v>
      </c>
      <c r="K145" s="146">
        <v>1</v>
      </c>
      <c r="L145" s="145">
        <v>4.0000000000000001E-3</v>
      </c>
      <c r="M145" s="1" t="s">
        <v>588</v>
      </c>
      <c r="N145" s="1" t="s">
        <v>612</v>
      </c>
      <c r="P145" s="1">
        <f t="shared" si="7"/>
        <v>0</v>
      </c>
      <c r="Q145" s="1">
        <v>0.7</v>
      </c>
      <c r="R145" s="30">
        <v>9.5719999999995697E-2</v>
      </c>
      <c r="S145" s="4">
        <f t="shared" si="8"/>
        <v>0.79571999999999565</v>
      </c>
      <c r="X145" s="173" t="s">
        <v>612</v>
      </c>
      <c r="Y145" s="173" t="s">
        <v>612</v>
      </c>
    </row>
    <row r="146" spans="1:25" s="1" customFormat="1" ht="14.25" x14ac:dyDescent="0.2">
      <c r="A146" s="7">
        <f t="shared" si="9"/>
        <v>143</v>
      </c>
      <c r="B146" s="29"/>
      <c r="C146" s="72"/>
      <c r="D146" s="15" t="s">
        <v>220</v>
      </c>
      <c r="E146" s="15" t="s">
        <v>221</v>
      </c>
      <c r="F146" s="16">
        <v>10</v>
      </c>
      <c r="G146" s="16" t="s">
        <v>531</v>
      </c>
      <c r="H146" s="17">
        <v>12</v>
      </c>
      <c r="I146" s="50"/>
      <c r="J146" s="51" t="s">
        <v>271</v>
      </c>
      <c r="K146" s="146">
        <v>1</v>
      </c>
      <c r="L146" s="145">
        <v>4.0000000000000001E-3</v>
      </c>
      <c r="P146" s="1">
        <f t="shared" si="7"/>
        <v>0</v>
      </c>
      <c r="Q146" s="1">
        <v>0.7</v>
      </c>
      <c r="R146" s="30">
        <v>9.5709999999995701E-2</v>
      </c>
      <c r="S146" s="4">
        <f t="shared" si="8"/>
        <v>0.7957099999999957</v>
      </c>
      <c r="X146" s="173">
        <v>2</v>
      </c>
      <c r="Y146" s="173">
        <v>2</v>
      </c>
    </row>
    <row r="147" spans="1:25" s="1" customFormat="1" ht="14.25" x14ac:dyDescent="0.2">
      <c r="A147" s="7">
        <f t="shared" si="9"/>
        <v>144</v>
      </c>
      <c r="B147" s="29"/>
      <c r="C147" s="72"/>
      <c r="D147" s="15" t="s">
        <v>222</v>
      </c>
      <c r="E147" s="15" t="s">
        <v>1222</v>
      </c>
      <c r="F147" s="16">
        <v>10</v>
      </c>
      <c r="G147" s="16" t="s">
        <v>531</v>
      </c>
      <c r="H147" s="17">
        <v>12</v>
      </c>
      <c r="I147" s="50"/>
      <c r="J147" s="51" t="s">
        <v>271</v>
      </c>
      <c r="K147" s="146">
        <v>1</v>
      </c>
      <c r="L147" s="145">
        <v>4.0000000000000001E-3</v>
      </c>
      <c r="M147" s="1" t="s">
        <v>551</v>
      </c>
      <c r="N147" s="1" t="s">
        <v>605</v>
      </c>
      <c r="P147" s="1">
        <f t="shared" si="7"/>
        <v>0</v>
      </c>
      <c r="Q147" s="1">
        <v>0.7</v>
      </c>
      <c r="R147" s="30">
        <v>9.5699999999995705E-2</v>
      </c>
      <c r="S147" s="4">
        <f t="shared" si="8"/>
        <v>0.79569999999999563</v>
      </c>
      <c r="X147" s="173">
        <v>4</v>
      </c>
      <c r="Y147" s="173">
        <v>4</v>
      </c>
    </row>
    <row r="148" spans="1:25" s="1" customFormat="1" ht="14.25" x14ac:dyDescent="0.2">
      <c r="A148" s="7">
        <f t="shared" si="9"/>
        <v>145</v>
      </c>
      <c r="B148" s="29"/>
      <c r="C148" s="72"/>
      <c r="D148" s="15" t="s">
        <v>223</v>
      </c>
      <c r="E148" s="15" t="s">
        <v>224</v>
      </c>
      <c r="F148" s="16">
        <v>10</v>
      </c>
      <c r="G148" s="16" t="s">
        <v>562</v>
      </c>
      <c r="H148" s="17">
        <v>12</v>
      </c>
      <c r="I148" s="50"/>
      <c r="J148" s="51" t="s">
        <v>271</v>
      </c>
      <c r="K148" s="146">
        <v>1</v>
      </c>
      <c r="L148" s="145">
        <v>4.0000000000000001E-3</v>
      </c>
      <c r="M148" s="1" t="s">
        <v>667</v>
      </c>
      <c r="N148" s="1" t="s">
        <v>609</v>
      </c>
      <c r="P148" s="1">
        <f t="shared" si="7"/>
        <v>0</v>
      </c>
      <c r="Q148" s="1">
        <v>0.7</v>
      </c>
      <c r="R148" s="30">
        <v>9.5689999999995695E-2</v>
      </c>
      <c r="S148" s="4">
        <f t="shared" si="8"/>
        <v>0.79568999999999568</v>
      </c>
      <c r="X148" s="173">
        <v>3</v>
      </c>
      <c r="Y148" s="173">
        <v>3</v>
      </c>
    </row>
    <row r="149" spans="1:25" s="1" customFormat="1" ht="14.25" x14ac:dyDescent="0.2">
      <c r="A149" s="7">
        <f t="shared" si="9"/>
        <v>146</v>
      </c>
      <c r="B149" s="29"/>
      <c r="C149" s="72"/>
      <c r="D149" s="15" t="s">
        <v>225</v>
      </c>
      <c r="E149" s="15" t="s">
        <v>226</v>
      </c>
      <c r="F149" s="16">
        <v>10</v>
      </c>
      <c r="G149" s="16" t="s">
        <v>531</v>
      </c>
      <c r="H149" s="17">
        <v>12</v>
      </c>
      <c r="I149" s="50"/>
      <c r="J149" s="51" t="s">
        <v>271</v>
      </c>
      <c r="K149" s="146">
        <v>1</v>
      </c>
      <c r="L149" s="145">
        <v>4.0000000000000001E-3</v>
      </c>
      <c r="M149" s="2" t="s">
        <v>612</v>
      </c>
      <c r="N149" s="1" t="s">
        <v>588</v>
      </c>
      <c r="P149" s="1">
        <f t="shared" si="7"/>
        <v>0</v>
      </c>
      <c r="Q149" s="1">
        <v>0.7</v>
      </c>
      <c r="R149" s="30">
        <v>9.5679999999995699E-2</v>
      </c>
      <c r="S149" s="4">
        <f t="shared" si="8"/>
        <v>0.79567999999999561</v>
      </c>
      <c r="X149" s="173" t="s">
        <v>612</v>
      </c>
      <c r="Y149" s="173" t="s">
        <v>612</v>
      </c>
    </row>
    <row r="150" spans="1:25" s="1" customFormat="1" ht="14.25" x14ac:dyDescent="0.2">
      <c r="A150" s="7">
        <f t="shared" si="9"/>
        <v>147</v>
      </c>
      <c r="B150" s="29"/>
      <c r="C150" s="72"/>
      <c r="D150" s="15" t="s">
        <v>227</v>
      </c>
      <c r="E150" s="15" t="s">
        <v>228</v>
      </c>
      <c r="F150" s="16">
        <v>10</v>
      </c>
      <c r="G150" s="16" t="s">
        <v>531</v>
      </c>
      <c r="H150" s="17">
        <v>12</v>
      </c>
      <c r="I150" s="50"/>
      <c r="J150" s="51" t="s">
        <v>271</v>
      </c>
      <c r="K150" s="146">
        <v>1</v>
      </c>
      <c r="L150" s="145">
        <v>4.0000000000000001E-3</v>
      </c>
      <c r="P150" s="1">
        <f t="shared" si="7"/>
        <v>0</v>
      </c>
      <c r="Q150" s="1">
        <v>0.7</v>
      </c>
      <c r="R150" s="30">
        <v>9.5669999999995703E-2</v>
      </c>
      <c r="S150" s="4">
        <f t="shared" si="8"/>
        <v>0.79566999999999566</v>
      </c>
      <c r="X150" s="173">
        <v>2</v>
      </c>
      <c r="Y150" s="173">
        <v>2</v>
      </c>
    </row>
    <row r="151" spans="1:25" s="1" customFormat="1" ht="14.25" x14ac:dyDescent="0.2">
      <c r="A151" s="7">
        <f t="shared" si="9"/>
        <v>148</v>
      </c>
      <c r="B151" s="29"/>
      <c r="C151" s="72"/>
      <c r="D151" s="15" t="s">
        <v>229</v>
      </c>
      <c r="E151" s="15" t="s">
        <v>230</v>
      </c>
      <c r="F151" s="16">
        <v>10</v>
      </c>
      <c r="G151" s="16" t="s">
        <v>563</v>
      </c>
      <c r="H151" s="17">
        <v>12</v>
      </c>
      <c r="I151" s="50"/>
      <c r="J151" s="51" t="s">
        <v>271</v>
      </c>
      <c r="K151" s="146">
        <v>1</v>
      </c>
      <c r="L151" s="145">
        <v>4.0000000000000001E-3</v>
      </c>
      <c r="M151" s="1" t="s">
        <v>609</v>
      </c>
      <c r="N151" s="1" t="s">
        <v>612</v>
      </c>
      <c r="P151" s="1">
        <f t="shared" si="7"/>
        <v>0</v>
      </c>
      <c r="Q151" s="1">
        <v>0.7</v>
      </c>
      <c r="R151" s="30">
        <v>9.5659999999995707E-2</v>
      </c>
      <c r="S151" s="4">
        <f t="shared" si="8"/>
        <v>0.7956599999999957</v>
      </c>
      <c r="X151" s="173" t="s">
        <v>612</v>
      </c>
      <c r="Y151" s="173" t="s">
        <v>612</v>
      </c>
    </row>
    <row r="152" spans="1:25" s="1" customFormat="1" ht="15" x14ac:dyDescent="0.2">
      <c r="A152" s="7">
        <f t="shared" si="9"/>
        <v>149</v>
      </c>
      <c r="B152" s="29"/>
      <c r="C152" s="72"/>
      <c r="D152" s="15" t="s">
        <v>922</v>
      </c>
      <c r="E152" s="15" t="s">
        <v>923</v>
      </c>
      <c r="F152" s="16">
        <v>10</v>
      </c>
      <c r="G152" s="16" t="s">
        <v>531</v>
      </c>
      <c r="H152" s="17">
        <v>12</v>
      </c>
      <c r="I152" s="94" t="s">
        <v>919</v>
      </c>
      <c r="J152" s="51" t="s">
        <v>271</v>
      </c>
      <c r="K152" s="146">
        <v>1</v>
      </c>
      <c r="L152" s="145">
        <v>4.0000000000000001E-3</v>
      </c>
      <c r="P152" s="1">
        <f t="shared" si="7"/>
        <v>0</v>
      </c>
      <c r="Q152" s="1">
        <v>0.7</v>
      </c>
      <c r="R152" s="30">
        <v>9.5649999999995697E-2</v>
      </c>
      <c r="S152" s="4">
        <f t="shared" si="8"/>
        <v>0.79564999999999564</v>
      </c>
      <c r="X152" s="173">
        <v>2</v>
      </c>
      <c r="Y152" s="173">
        <v>2</v>
      </c>
    </row>
    <row r="153" spans="1:25" s="1" customFormat="1" ht="14.25" x14ac:dyDescent="0.2">
      <c r="A153" s="7">
        <f t="shared" si="9"/>
        <v>150</v>
      </c>
      <c r="B153" s="29"/>
      <c r="C153" s="72"/>
      <c r="D153" s="15" t="s">
        <v>231</v>
      </c>
      <c r="E153" s="15" t="s">
        <v>232</v>
      </c>
      <c r="F153" s="16">
        <v>10</v>
      </c>
      <c r="G153" s="16" t="s">
        <v>563</v>
      </c>
      <c r="H153" s="17">
        <v>12</v>
      </c>
      <c r="I153" s="50"/>
      <c r="J153" s="51" t="s">
        <v>271</v>
      </c>
      <c r="K153" s="146">
        <v>0.5</v>
      </c>
      <c r="L153" s="145">
        <v>2E-3</v>
      </c>
      <c r="M153" s="1" t="s">
        <v>609</v>
      </c>
      <c r="N153" s="1" t="s">
        <v>612</v>
      </c>
      <c r="P153" s="1">
        <f t="shared" si="7"/>
        <v>0</v>
      </c>
      <c r="Q153" s="1">
        <v>0.7</v>
      </c>
      <c r="R153" s="30">
        <v>9.5639999999995604E-2</v>
      </c>
      <c r="S153" s="4">
        <f t="shared" si="8"/>
        <v>0.79563999999999557</v>
      </c>
      <c r="X153" s="173" t="s">
        <v>612</v>
      </c>
      <c r="Y153" s="173" t="s">
        <v>612</v>
      </c>
    </row>
    <row r="154" spans="1:25" s="1" customFormat="1" ht="14.25" x14ac:dyDescent="0.2">
      <c r="A154" s="7">
        <f t="shared" si="9"/>
        <v>151</v>
      </c>
      <c r="B154" s="29"/>
      <c r="C154" s="72"/>
      <c r="D154" s="15" t="s">
        <v>233</v>
      </c>
      <c r="E154" s="15" t="s">
        <v>234</v>
      </c>
      <c r="F154" s="16">
        <v>10</v>
      </c>
      <c r="G154" s="16" t="s">
        <v>531</v>
      </c>
      <c r="H154" s="17">
        <v>12</v>
      </c>
      <c r="I154" s="50"/>
      <c r="J154" s="51" t="s">
        <v>271</v>
      </c>
      <c r="K154" s="146">
        <v>0.5</v>
      </c>
      <c r="L154" s="145">
        <v>2E-3</v>
      </c>
      <c r="M154" s="1" t="s">
        <v>609</v>
      </c>
      <c r="N154" s="1" t="s">
        <v>609</v>
      </c>
      <c r="P154" s="1">
        <f t="shared" si="7"/>
        <v>0</v>
      </c>
      <c r="Q154" s="1">
        <v>0.7</v>
      </c>
      <c r="R154" s="30">
        <v>9.5629999999995594E-2</v>
      </c>
      <c r="S154" s="4">
        <f t="shared" si="8"/>
        <v>0.79562999999999551</v>
      </c>
      <c r="X154" s="173">
        <v>2</v>
      </c>
      <c r="Y154" s="173">
        <v>2</v>
      </c>
    </row>
    <row r="155" spans="1:25" s="1" customFormat="1" ht="14.25" x14ac:dyDescent="0.2">
      <c r="A155" s="7">
        <f t="shared" si="9"/>
        <v>152</v>
      </c>
      <c r="B155" s="29"/>
      <c r="C155" s="72"/>
      <c r="D155" s="15" t="s">
        <v>235</v>
      </c>
      <c r="E155" s="15" t="s">
        <v>236</v>
      </c>
      <c r="F155" s="16">
        <v>10</v>
      </c>
      <c r="G155" s="16" t="s">
        <v>562</v>
      </c>
      <c r="H155" s="17">
        <v>12</v>
      </c>
      <c r="I155" s="50"/>
      <c r="J155" s="51" t="s">
        <v>271</v>
      </c>
      <c r="K155" s="146">
        <v>1</v>
      </c>
      <c r="L155" s="145">
        <v>4.0000000000000001E-3</v>
      </c>
      <c r="P155" s="1">
        <f t="shared" si="7"/>
        <v>0</v>
      </c>
      <c r="Q155" s="1">
        <v>0.7</v>
      </c>
      <c r="R155" s="30">
        <v>9.5619999999995597E-2</v>
      </c>
      <c r="S155" s="4">
        <f t="shared" si="8"/>
        <v>0.79561999999999555</v>
      </c>
      <c r="X155" s="173">
        <v>2</v>
      </c>
      <c r="Y155" s="173">
        <v>2</v>
      </c>
    </row>
    <row r="156" spans="1:25" s="1" customFormat="1" ht="14.25" x14ac:dyDescent="0.2">
      <c r="A156" s="7">
        <f t="shared" si="9"/>
        <v>153</v>
      </c>
      <c r="B156" s="29"/>
      <c r="C156" s="72"/>
      <c r="D156" s="15" t="s">
        <v>237</v>
      </c>
      <c r="E156" s="15" t="s">
        <v>238</v>
      </c>
      <c r="F156" s="16">
        <v>10</v>
      </c>
      <c r="G156" s="16" t="s">
        <v>531</v>
      </c>
      <c r="H156" s="17">
        <v>12</v>
      </c>
      <c r="I156" s="50"/>
      <c r="J156" s="51" t="s">
        <v>271</v>
      </c>
      <c r="K156" s="146">
        <v>1</v>
      </c>
      <c r="L156" s="145">
        <v>4.0000000000000001E-3</v>
      </c>
      <c r="P156" s="1">
        <f t="shared" si="7"/>
        <v>0</v>
      </c>
      <c r="Q156" s="1">
        <v>0.7</v>
      </c>
      <c r="R156" s="30">
        <v>9.5609999999995601E-2</v>
      </c>
      <c r="S156" s="4">
        <f t="shared" si="8"/>
        <v>0.7956099999999956</v>
      </c>
      <c r="X156" s="173">
        <v>2</v>
      </c>
      <c r="Y156" s="173">
        <v>2</v>
      </c>
    </row>
    <row r="157" spans="1:25" s="1" customFormat="1" ht="14.25" x14ac:dyDescent="0.2">
      <c r="A157" s="7">
        <f t="shared" si="9"/>
        <v>154</v>
      </c>
      <c r="B157" s="29"/>
      <c r="C157" s="72"/>
      <c r="D157" s="15" t="s">
        <v>239</v>
      </c>
      <c r="E157" s="15" t="s">
        <v>1224</v>
      </c>
      <c r="F157" s="16">
        <v>10</v>
      </c>
      <c r="G157" s="16" t="s">
        <v>562</v>
      </c>
      <c r="H157" s="17">
        <v>12</v>
      </c>
      <c r="I157" s="50" t="s">
        <v>1223</v>
      </c>
      <c r="J157" s="51" t="s">
        <v>271</v>
      </c>
      <c r="K157" s="146">
        <v>1</v>
      </c>
      <c r="L157" s="145">
        <v>4.0000000000000001E-3</v>
      </c>
      <c r="P157" s="1">
        <f t="shared" si="7"/>
        <v>0</v>
      </c>
      <c r="Q157" s="1">
        <v>0.7</v>
      </c>
      <c r="R157" s="30">
        <v>9.5599999999995605E-2</v>
      </c>
      <c r="S157" s="4">
        <f t="shared" si="8"/>
        <v>0.79559999999999553</v>
      </c>
      <c r="X157" s="173" t="s">
        <v>612</v>
      </c>
      <c r="Y157" s="173" t="s">
        <v>612</v>
      </c>
    </row>
    <row r="158" spans="1:25" s="1" customFormat="1" ht="15" x14ac:dyDescent="0.2">
      <c r="A158" s="7">
        <f t="shared" si="9"/>
        <v>155</v>
      </c>
      <c r="B158" s="29"/>
      <c r="C158" s="72"/>
      <c r="D158" s="15" t="s">
        <v>241</v>
      </c>
      <c r="E158" s="15" t="s">
        <v>242</v>
      </c>
      <c r="F158" s="16">
        <v>10</v>
      </c>
      <c r="G158" s="16" t="s">
        <v>563</v>
      </c>
      <c r="H158" s="17">
        <v>12</v>
      </c>
      <c r="I158" s="94" t="s">
        <v>957</v>
      </c>
      <c r="J158" s="51" t="s">
        <v>271</v>
      </c>
      <c r="K158" s="146">
        <v>1</v>
      </c>
      <c r="L158" s="145">
        <v>4.0000000000000001E-3</v>
      </c>
      <c r="M158" s="1" t="s">
        <v>7</v>
      </c>
      <c r="N158" s="1" t="s">
        <v>612</v>
      </c>
      <c r="P158" s="1">
        <f t="shared" si="7"/>
        <v>0</v>
      </c>
      <c r="Q158" s="1">
        <v>0.7</v>
      </c>
      <c r="R158" s="30">
        <v>9.5589999999995595E-2</v>
      </c>
      <c r="S158" s="4">
        <f t="shared" si="8"/>
        <v>0.79558999999999558</v>
      </c>
      <c r="X158" s="173" t="s">
        <v>612</v>
      </c>
      <c r="Y158" s="173" t="s">
        <v>612</v>
      </c>
    </row>
    <row r="159" spans="1:25" s="1" customFormat="1" ht="15" x14ac:dyDescent="0.2">
      <c r="A159" s="7">
        <f t="shared" si="9"/>
        <v>156</v>
      </c>
      <c r="B159" s="29"/>
      <c r="C159" s="72"/>
      <c r="D159" s="15" t="s">
        <v>243</v>
      </c>
      <c r="E159" s="15" t="s">
        <v>244</v>
      </c>
      <c r="F159" s="16">
        <v>10</v>
      </c>
      <c r="G159" s="16" t="s">
        <v>531</v>
      </c>
      <c r="H159" s="17">
        <v>12</v>
      </c>
      <c r="I159" s="98" t="s">
        <v>140</v>
      </c>
      <c r="J159" s="51" t="s">
        <v>271</v>
      </c>
      <c r="K159" s="146">
        <v>1</v>
      </c>
      <c r="L159" s="145">
        <v>4.0000000000000001E-3</v>
      </c>
      <c r="P159" s="1">
        <f t="shared" si="7"/>
        <v>0</v>
      </c>
      <c r="Q159" s="1">
        <v>0.7</v>
      </c>
      <c r="R159" s="30">
        <v>9.5579999999995599E-2</v>
      </c>
      <c r="S159" s="4">
        <f t="shared" si="8"/>
        <v>0.79557999999999551</v>
      </c>
      <c r="X159" s="173">
        <v>2</v>
      </c>
      <c r="Y159" s="173">
        <v>2</v>
      </c>
    </row>
    <row r="160" spans="1:25" s="1" customFormat="1" ht="14.25" x14ac:dyDescent="0.2">
      <c r="A160" s="7">
        <f t="shared" si="9"/>
        <v>157</v>
      </c>
      <c r="B160" s="29"/>
      <c r="C160" s="72"/>
      <c r="D160" s="18" t="s">
        <v>470</v>
      </c>
      <c r="E160" s="18" t="s">
        <v>471</v>
      </c>
      <c r="F160" s="16">
        <v>3</v>
      </c>
      <c r="G160" s="16" t="s">
        <v>562</v>
      </c>
      <c r="H160" s="17">
        <v>12</v>
      </c>
      <c r="I160" s="54"/>
      <c r="J160" s="51" t="s">
        <v>271</v>
      </c>
      <c r="K160" s="146">
        <v>1</v>
      </c>
      <c r="L160" s="145">
        <v>4.0000000000000001E-3</v>
      </c>
      <c r="P160" s="1">
        <f t="shared" si="7"/>
        <v>0</v>
      </c>
      <c r="Q160" s="1">
        <v>0.7</v>
      </c>
      <c r="R160" s="30">
        <v>9.5569999999995603E-2</v>
      </c>
      <c r="S160" s="4">
        <f t="shared" si="8"/>
        <v>0.79556999999999556</v>
      </c>
      <c r="X160" s="173" t="s">
        <v>612</v>
      </c>
      <c r="Y160" s="173" t="s">
        <v>612</v>
      </c>
    </row>
    <row r="161" spans="1:25" s="1" customFormat="1" ht="14.25" x14ac:dyDescent="0.2">
      <c r="A161" s="7">
        <f t="shared" si="9"/>
        <v>158</v>
      </c>
      <c r="B161" s="29"/>
      <c r="C161" s="72"/>
      <c r="D161" s="15" t="s">
        <v>245</v>
      </c>
      <c r="E161" s="15" t="s">
        <v>246</v>
      </c>
      <c r="F161" s="16">
        <v>10</v>
      </c>
      <c r="G161" s="16" t="s">
        <v>563</v>
      </c>
      <c r="H161" s="17">
        <v>12</v>
      </c>
      <c r="I161" s="50"/>
      <c r="J161" s="51" t="s">
        <v>271</v>
      </c>
      <c r="K161" s="146">
        <v>1</v>
      </c>
      <c r="L161" s="145">
        <v>4.0000000000000001E-3</v>
      </c>
      <c r="P161" s="1">
        <f t="shared" si="7"/>
        <v>0</v>
      </c>
      <c r="Q161" s="1">
        <v>0.7</v>
      </c>
      <c r="R161" s="30">
        <v>9.5559999999995607E-2</v>
      </c>
      <c r="S161" s="4">
        <f t="shared" si="8"/>
        <v>0.7955599999999956</v>
      </c>
      <c r="X161" s="173">
        <v>4</v>
      </c>
      <c r="Y161" s="173">
        <v>4</v>
      </c>
    </row>
    <row r="162" spans="1:25" s="1" customFormat="1" ht="14.25" x14ac:dyDescent="0.2">
      <c r="A162" s="7">
        <f t="shared" si="9"/>
        <v>159</v>
      </c>
      <c r="B162" s="29"/>
      <c r="C162" s="72"/>
      <c r="D162" s="15" t="s">
        <v>1322</v>
      </c>
      <c r="E162" s="15" t="s">
        <v>247</v>
      </c>
      <c r="F162" s="16">
        <v>10</v>
      </c>
      <c r="G162" s="16" t="s">
        <v>562</v>
      </c>
      <c r="H162" s="17">
        <v>12</v>
      </c>
      <c r="I162" s="50"/>
      <c r="J162" s="51" t="s">
        <v>271</v>
      </c>
      <c r="K162" s="146">
        <v>1</v>
      </c>
      <c r="L162" s="145">
        <v>4.0000000000000001E-3</v>
      </c>
      <c r="P162" s="1">
        <f t="shared" si="7"/>
        <v>0</v>
      </c>
      <c r="Q162" s="1">
        <v>0.7</v>
      </c>
      <c r="R162" s="30">
        <v>9.5549999999995597E-2</v>
      </c>
      <c r="S162" s="4">
        <f t="shared" si="8"/>
        <v>0.79554999999999554</v>
      </c>
      <c r="X162" s="173">
        <v>2</v>
      </c>
      <c r="Y162" s="173">
        <v>2</v>
      </c>
    </row>
    <row r="163" spans="1:25" s="1" customFormat="1" ht="15" x14ac:dyDescent="0.2">
      <c r="A163" s="7">
        <f t="shared" si="9"/>
        <v>160</v>
      </c>
      <c r="B163" s="29"/>
      <c r="C163" s="72"/>
      <c r="D163" s="15" t="s">
        <v>1373</v>
      </c>
      <c r="E163" s="15" t="s">
        <v>1374</v>
      </c>
      <c r="F163" s="16">
        <v>5</v>
      </c>
      <c r="G163" s="16" t="s">
        <v>531</v>
      </c>
      <c r="H163" s="17">
        <v>12</v>
      </c>
      <c r="I163" s="94" t="s">
        <v>1375</v>
      </c>
      <c r="J163" s="51" t="s">
        <v>271</v>
      </c>
      <c r="K163" s="146">
        <v>1</v>
      </c>
      <c r="L163" s="145">
        <v>4.0000000000000001E-3</v>
      </c>
      <c r="P163" s="1">
        <f t="shared" si="7"/>
        <v>0</v>
      </c>
      <c r="Q163" s="1">
        <v>0.7</v>
      </c>
      <c r="R163" s="30">
        <v>9.5539999999995504E-2</v>
      </c>
      <c r="S163" s="4">
        <f t="shared" si="8"/>
        <v>0.79553999999999547</v>
      </c>
      <c r="X163" s="173"/>
      <c r="Y163" s="1">
        <v>1</v>
      </c>
    </row>
    <row r="164" spans="1:25" s="1" customFormat="1" ht="14.25" x14ac:dyDescent="0.2">
      <c r="A164" s="7">
        <f t="shared" si="9"/>
        <v>161</v>
      </c>
      <c r="B164" s="29"/>
      <c r="C164" s="72"/>
      <c r="D164" s="15" t="s">
        <v>1332</v>
      </c>
      <c r="E164" s="15" t="s">
        <v>248</v>
      </c>
      <c r="F164" s="16">
        <v>10</v>
      </c>
      <c r="G164" s="16" t="s">
        <v>531</v>
      </c>
      <c r="H164" s="17">
        <v>12</v>
      </c>
      <c r="I164" s="50"/>
      <c r="J164" s="51" t="s">
        <v>271</v>
      </c>
      <c r="K164" s="146">
        <v>1</v>
      </c>
      <c r="L164" s="145">
        <v>4.0000000000000001E-3</v>
      </c>
      <c r="P164" s="1">
        <f t="shared" si="7"/>
        <v>0</v>
      </c>
      <c r="Q164" s="1">
        <v>0.7</v>
      </c>
      <c r="R164" s="30">
        <v>9.5529999999995494E-2</v>
      </c>
      <c r="S164" s="4">
        <f t="shared" si="8"/>
        <v>0.79552999999999541</v>
      </c>
      <c r="X164" s="173">
        <v>3</v>
      </c>
      <c r="Y164" s="173">
        <v>3</v>
      </c>
    </row>
    <row r="165" spans="1:25" s="1" customFormat="1" ht="15" x14ac:dyDescent="0.2">
      <c r="A165" s="7">
        <f t="shared" si="9"/>
        <v>162</v>
      </c>
      <c r="B165" s="29"/>
      <c r="C165" s="72"/>
      <c r="D165" s="15" t="s">
        <v>960</v>
      </c>
      <c r="E165" s="15" t="s">
        <v>961</v>
      </c>
      <c r="F165" s="16">
        <v>10</v>
      </c>
      <c r="G165" s="16" t="s">
        <v>531</v>
      </c>
      <c r="H165" s="17">
        <v>12</v>
      </c>
      <c r="I165" s="94" t="s">
        <v>958</v>
      </c>
      <c r="J165" s="51" t="s">
        <v>271</v>
      </c>
      <c r="K165" s="146">
        <v>1</v>
      </c>
      <c r="L165" s="145">
        <v>4.0000000000000001E-3</v>
      </c>
      <c r="P165" s="1">
        <f t="shared" si="7"/>
        <v>0</v>
      </c>
      <c r="Q165" s="1">
        <v>0.7</v>
      </c>
      <c r="R165" s="30">
        <v>9.5519999999995497E-2</v>
      </c>
      <c r="S165" s="4">
        <f t="shared" si="8"/>
        <v>0.79551999999999545</v>
      </c>
      <c r="X165" s="173">
        <v>2</v>
      </c>
      <c r="Y165" s="173">
        <v>2</v>
      </c>
    </row>
    <row r="166" spans="1:25" s="1" customFormat="1" ht="14.25" x14ac:dyDescent="0.2">
      <c r="A166" s="7">
        <f t="shared" si="9"/>
        <v>163</v>
      </c>
      <c r="B166" s="29"/>
      <c r="C166" s="72"/>
      <c r="D166" s="15" t="s">
        <v>249</v>
      </c>
      <c r="E166" s="15" t="s">
        <v>250</v>
      </c>
      <c r="F166" s="16">
        <v>10</v>
      </c>
      <c r="G166" s="16" t="s">
        <v>531</v>
      </c>
      <c r="H166" s="17">
        <v>12</v>
      </c>
      <c r="I166" s="50"/>
      <c r="J166" s="51" t="s">
        <v>271</v>
      </c>
      <c r="K166" s="146">
        <v>1</v>
      </c>
      <c r="L166" s="145">
        <v>4.0000000000000001E-3</v>
      </c>
      <c r="P166" s="1">
        <f t="shared" si="7"/>
        <v>0</v>
      </c>
      <c r="Q166" s="1">
        <v>0.7</v>
      </c>
      <c r="R166" s="30">
        <v>9.5509999999995501E-2</v>
      </c>
      <c r="S166" s="4">
        <f t="shared" si="8"/>
        <v>0.7955099999999955</v>
      </c>
      <c r="X166" s="173">
        <v>2</v>
      </c>
      <c r="Y166" s="173">
        <v>2</v>
      </c>
    </row>
    <row r="167" spans="1:25" s="1" customFormat="1" ht="14.25" x14ac:dyDescent="0.2">
      <c r="A167" s="7">
        <f t="shared" si="9"/>
        <v>164</v>
      </c>
      <c r="B167" s="29"/>
      <c r="C167" s="72"/>
      <c r="D167" s="15" t="s">
        <v>251</v>
      </c>
      <c r="E167" s="15" t="s">
        <v>252</v>
      </c>
      <c r="F167" s="16">
        <v>10</v>
      </c>
      <c r="G167" s="16" t="s">
        <v>563</v>
      </c>
      <c r="H167" s="17">
        <v>12</v>
      </c>
      <c r="I167" s="50"/>
      <c r="J167" s="51" t="s">
        <v>271</v>
      </c>
      <c r="K167" s="146">
        <v>0.5</v>
      </c>
      <c r="L167" s="145">
        <v>2E-3</v>
      </c>
      <c r="M167" s="1" t="s">
        <v>588</v>
      </c>
      <c r="N167" s="1" t="s">
        <v>612</v>
      </c>
      <c r="P167" s="1">
        <f t="shared" si="7"/>
        <v>0</v>
      </c>
      <c r="Q167" s="1">
        <v>0.7</v>
      </c>
      <c r="R167" s="30">
        <v>9.5499999999995505E-2</v>
      </c>
      <c r="S167" s="4">
        <f t="shared" si="8"/>
        <v>0.79549999999999543</v>
      </c>
      <c r="X167" s="173">
        <v>2</v>
      </c>
      <c r="Y167" s="173">
        <v>2</v>
      </c>
    </row>
    <row r="168" spans="1:25" s="1" customFormat="1" ht="14.25" x14ac:dyDescent="0.2">
      <c r="A168" s="7">
        <f t="shared" si="9"/>
        <v>165</v>
      </c>
      <c r="B168" s="29"/>
      <c r="C168" s="72"/>
      <c r="D168" s="15" t="s">
        <v>253</v>
      </c>
      <c r="E168" s="15" t="s">
        <v>254</v>
      </c>
      <c r="F168" s="16">
        <v>10</v>
      </c>
      <c r="G168" s="16" t="s">
        <v>531</v>
      </c>
      <c r="H168" s="17">
        <v>12</v>
      </c>
      <c r="I168" s="50"/>
      <c r="J168" s="51" t="s">
        <v>271</v>
      </c>
      <c r="K168" s="146">
        <v>1</v>
      </c>
      <c r="L168" s="145">
        <v>4.0000000000000001E-3</v>
      </c>
      <c r="P168" s="1">
        <f t="shared" si="7"/>
        <v>0</v>
      </c>
      <c r="Q168" s="1">
        <v>0.7</v>
      </c>
      <c r="R168" s="30">
        <v>9.5489999999995495E-2</v>
      </c>
      <c r="S168" s="4">
        <f t="shared" si="8"/>
        <v>0.79548999999999548</v>
      </c>
      <c r="X168" s="173">
        <v>2</v>
      </c>
      <c r="Y168" s="173">
        <v>2</v>
      </c>
    </row>
    <row r="169" spans="1:25" s="1" customFormat="1" ht="15" x14ac:dyDescent="0.2">
      <c r="A169" s="7">
        <f t="shared" si="9"/>
        <v>166</v>
      </c>
      <c r="B169" s="29"/>
      <c r="C169" s="72"/>
      <c r="D169" s="15" t="s">
        <v>255</v>
      </c>
      <c r="E169" s="15" t="s">
        <v>256</v>
      </c>
      <c r="F169" s="16">
        <v>10</v>
      </c>
      <c r="G169" s="16" t="s">
        <v>531</v>
      </c>
      <c r="H169" s="17">
        <v>12</v>
      </c>
      <c r="I169" s="94"/>
      <c r="J169" s="51" t="s">
        <v>271</v>
      </c>
      <c r="K169" s="146">
        <v>1</v>
      </c>
      <c r="L169" s="145">
        <v>4.0000000000000001E-3</v>
      </c>
      <c r="M169" s="1" t="s">
        <v>588</v>
      </c>
      <c r="N169" s="1" t="s">
        <v>609</v>
      </c>
      <c r="P169" s="1">
        <f t="shared" si="7"/>
        <v>0</v>
      </c>
      <c r="Q169" s="1">
        <v>0.7</v>
      </c>
      <c r="R169" s="30">
        <v>9.5479999999995499E-2</v>
      </c>
      <c r="S169" s="4">
        <f t="shared" si="8"/>
        <v>0.79547999999999541</v>
      </c>
      <c r="X169" s="173">
        <v>24</v>
      </c>
      <c r="Y169" s="173">
        <v>2</v>
      </c>
    </row>
    <row r="170" spans="1:25" s="1" customFormat="1" ht="14.25" x14ac:dyDescent="0.2">
      <c r="A170" s="7">
        <f t="shared" si="9"/>
        <v>167</v>
      </c>
      <c r="B170" s="29"/>
      <c r="C170" s="72"/>
      <c r="D170" s="15" t="s">
        <v>257</v>
      </c>
      <c r="E170" s="15" t="s">
        <v>258</v>
      </c>
      <c r="F170" s="16">
        <v>10</v>
      </c>
      <c r="G170" s="16" t="s">
        <v>531</v>
      </c>
      <c r="H170" s="17">
        <v>12</v>
      </c>
      <c r="I170" s="50"/>
      <c r="J170" s="51" t="s">
        <v>271</v>
      </c>
      <c r="K170" s="146">
        <v>1</v>
      </c>
      <c r="L170" s="145">
        <v>4.0000000000000001E-3</v>
      </c>
      <c r="M170" s="1" t="s">
        <v>588</v>
      </c>
      <c r="N170" s="1" t="s">
        <v>612</v>
      </c>
      <c r="P170" s="1">
        <f t="shared" si="7"/>
        <v>0</v>
      </c>
      <c r="Q170" s="1">
        <v>0.7</v>
      </c>
      <c r="R170" s="30">
        <v>9.5469999999995503E-2</v>
      </c>
      <c r="S170" s="4">
        <f t="shared" si="8"/>
        <v>0.79546999999999546</v>
      </c>
      <c r="X170" s="173" t="s">
        <v>612</v>
      </c>
      <c r="Y170" s="173" t="s">
        <v>612</v>
      </c>
    </row>
    <row r="171" spans="1:25" s="1" customFormat="1" ht="14.25" x14ac:dyDescent="0.2">
      <c r="A171" s="7">
        <f t="shared" si="9"/>
        <v>168</v>
      </c>
      <c r="B171" s="29"/>
      <c r="C171" s="72"/>
      <c r="D171" s="15" t="s">
        <v>259</v>
      </c>
      <c r="E171" s="15" t="s">
        <v>260</v>
      </c>
      <c r="F171" s="16">
        <v>10</v>
      </c>
      <c r="G171" s="16" t="s">
        <v>563</v>
      </c>
      <c r="H171" s="17">
        <v>12</v>
      </c>
      <c r="I171" s="50"/>
      <c r="J171" s="51" t="s">
        <v>271</v>
      </c>
      <c r="K171" s="146">
        <v>0.5</v>
      </c>
      <c r="L171" s="145">
        <v>2E-3</v>
      </c>
      <c r="M171" s="1" t="s">
        <v>588</v>
      </c>
      <c r="N171" s="1" t="s">
        <v>599</v>
      </c>
      <c r="P171" s="1">
        <f t="shared" si="7"/>
        <v>0</v>
      </c>
      <c r="Q171" s="1">
        <v>0.7</v>
      </c>
      <c r="R171" s="30">
        <v>9.5459999999995507E-2</v>
      </c>
      <c r="S171" s="4">
        <f t="shared" si="8"/>
        <v>0.7954599999999955</v>
      </c>
      <c r="X171" s="173">
        <v>3</v>
      </c>
      <c r="Y171" s="173">
        <v>3</v>
      </c>
    </row>
    <row r="172" spans="1:25" s="1" customFormat="1" ht="14.25" x14ac:dyDescent="0.2">
      <c r="A172" s="7">
        <f t="shared" si="9"/>
        <v>169</v>
      </c>
      <c r="B172" s="29"/>
      <c r="C172" s="72"/>
      <c r="D172" s="15" t="s">
        <v>261</v>
      </c>
      <c r="E172" s="15" t="s">
        <v>262</v>
      </c>
      <c r="F172" s="16">
        <v>10</v>
      </c>
      <c r="G172" s="16" t="s">
        <v>563</v>
      </c>
      <c r="H172" s="17">
        <v>12</v>
      </c>
      <c r="I172" s="50"/>
      <c r="J172" s="51" t="s">
        <v>271</v>
      </c>
      <c r="K172" s="146">
        <v>0.5</v>
      </c>
      <c r="L172" s="145">
        <v>2E-3</v>
      </c>
      <c r="M172" s="1" t="s">
        <v>263</v>
      </c>
      <c r="P172" s="1">
        <f t="shared" si="7"/>
        <v>0</v>
      </c>
      <c r="Q172" s="1">
        <v>0.7</v>
      </c>
      <c r="R172" s="30">
        <v>9.5449999999995497E-2</v>
      </c>
      <c r="S172" s="4">
        <f t="shared" si="8"/>
        <v>0.79544999999999544</v>
      </c>
      <c r="X172" s="173">
        <v>3</v>
      </c>
      <c r="Y172" s="173">
        <v>3</v>
      </c>
    </row>
    <row r="173" spans="1:25" s="1" customFormat="1" ht="15" x14ac:dyDescent="0.2">
      <c r="A173" s="7">
        <f t="shared" si="9"/>
        <v>170</v>
      </c>
      <c r="B173" s="29"/>
      <c r="C173" s="72"/>
      <c r="D173" s="15" t="s">
        <v>276</v>
      </c>
      <c r="E173" s="15" t="s">
        <v>277</v>
      </c>
      <c r="F173" s="16">
        <v>10</v>
      </c>
      <c r="G173" s="16" t="s">
        <v>562</v>
      </c>
      <c r="H173" s="17">
        <v>12</v>
      </c>
      <c r="I173" s="94" t="s">
        <v>988</v>
      </c>
      <c r="J173" s="51" t="s">
        <v>271</v>
      </c>
      <c r="K173" s="146">
        <v>1</v>
      </c>
      <c r="L173" s="145">
        <v>4.0000000000000001E-3</v>
      </c>
      <c r="M173" s="1" t="s">
        <v>612</v>
      </c>
      <c r="N173" s="1" t="s">
        <v>609</v>
      </c>
      <c r="P173" s="1">
        <f t="shared" si="7"/>
        <v>0</v>
      </c>
      <c r="Q173" s="1">
        <v>0.7</v>
      </c>
      <c r="R173" s="30">
        <v>9.5439999999995404E-2</v>
      </c>
      <c r="S173" s="4">
        <f t="shared" si="8"/>
        <v>0.79543999999999537</v>
      </c>
      <c r="X173" s="173">
        <v>2</v>
      </c>
      <c r="Y173" s="173">
        <v>2</v>
      </c>
    </row>
    <row r="174" spans="1:25" s="1" customFormat="1" ht="15" x14ac:dyDescent="0.2">
      <c r="A174" s="7">
        <f t="shared" si="9"/>
        <v>171</v>
      </c>
      <c r="B174" s="29"/>
      <c r="C174" s="72"/>
      <c r="D174" s="15" t="s">
        <v>943</v>
      </c>
      <c r="E174" s="15" t="s">
        <v>940</v>
      </c>
      <c r="F174" s="16">
        <v>10</v>
      </c>
      <c r="G174" s="16" t="s">
        <v>531</v>
      </c>
      <c r="H174" s="17">
        <v>12</v>
      </c>
      <c r="I174" s="94" t="s">
        <v>936</v>
      </c>
      <c r="J174" s="51" t="s">
        <v>271</v>
      </c>
      <c r="K174" s="146">
        <v>1</v>
      </c>
      <c r="L174" s="145">
        <v>4.0000000000000001E-3</v>
      </c>
      <c r="P174" s="1">
        <f t="shared" si="7"/>
        <v>0</v>
      </c>
      <c r="Q174" s="1">
        <v>0.7</v>
      </c>
      <c r="R174" s="30">
        <v>9.5429999999995394E-2</v>
      </c>
      <c r="S174" s="4">
        <f t="shared" si="8"/>
        <v>0.79542999999999531</v>
      </c>
      <c r="X174" s="173" t="s">
        <v>612</v>
      </c>
      <c r="Y174" s="173" t="s">
        <v>612</v>
      </c>
    </row>
    <row r="175" spans="1:25" s="1" customFormat="1" ht="15" x14ac:dyDescent="0.2">
      <c r="A175" s="7">
        <f t="shared" si="9"/>
        <v>172</v>
      </c>
      <c r="B175" s="29"/>
      <c r="C175" s="72"/>
      <c r="D175" s="15" t="s">
        <v>1033</v>
      </c>
      <c r="E175" s="15" t="s">
        <v>1034</v>
      </c>
      <c r="F175" s="16">
        <v>10</v>
      </c>
      <c r="G175" s="16" t="s">
        <v>531</v>
      </c>
      <c r="H175" s="17">
        <v>12</v>
      </c>
      <c r="I175" s="94" t="s">
        <v>1032</v>
      </c>
      <c r="J175" s="51" t="s">
        <v>271</v>
      </c>
      <c r="K175" s="146">
        <v>1</v>
      </c>
      <c r="L175" s="145">
        <v>4.0000000000000001E-3</v>
      </c>
      <c r="M175" s="1" t="s">
        <v>814</v>
      </c>
      <c r="N175" s="1" t="s">
        <v>588</v>
      </c>
      <c r="P175" s="1">
        <f t="shared" si="7"/>
        <v>0</v>
      </c>
      <c r="Q175" s="1">
        <v>0.7</v>
      </c>
      <c r="R175" s="30">
        <v>9.5419999999995397E-2</v>
      </c>
      <c r="S175" s="4">
        <f t="shared" si="8"/>
        <v>0.79541999999999535</v>
      </c>
      <c r="X175" s="173">
        <v>1</v>
      </c>
      <c r="Y175" s="173">
        <v>1</v>
      </c>
    </row>
    <row r="176" spans="1:25" s="1" customFormat="1" ht="15" x14ac:dyDescent="0.2">
      <c r="A176" s="7">
        <f t="shared" si="9"/>
        <v>173</v>
      </c>
      <c r="B176" s="29"/>
      <c r="C176" s="72"/>
      <c r="D176" s="15" t="s">
        <v>1035</v>
      </c>
      <c r="E176" s="15" t="s">
        <v>1036</v>
      </c>
      <c r="F176" s="16">
        <v>10</v>
      </c>
      <c r="G176" s="16" t="s">
        <v>531</v>
      </c>
      <c r="H176" s="17">
        <v>12</v>
      </c>
      <c r="I176" s="94" t="s">
        <v>1032</v>
      </c>
      <c r="J176" s="51" t="s">
        <v>271</v>
      </c>
      <c r="K176" s="146">
        <v>1</v>
      </c>
      <c r="L176" s="145">
        <v>4.0000000000000001E-3</v>
      </c>
      <c r="M176" s="1" t="s">
        <v>588</v>
      </c>
      <c r="N176" s="1" t="s">
        <v>8</v>
      </c>
      <c r="P176" s="1">
        <f t="shared" si="7"/>
        <v>0</v>
      </c>
      <c r="Q176" s="1">
        <v>0.7</v>
      </c>
      <c r="R176" s="30">
        <v>9.5409999999995401E-2</v>
      </c>
      <c r="S176" s="4">
        <f t="shared" si="8"/>
        <v>0.7954099999999954</v>
      </c>
      <c r="X176" s="173" t="s">
        <v>612</v>
      </c>
      <c r="Y176" s="173" t="s">
        <v>612</v>
      </c>
    </row>
    <row r="177" spans="1:25" s="1" customFormat="1" ht="14.25" x14ac:dyDescent="0.2">
      <c r="A177" s="7">
        <f t="shared" si="9"/>
        <v>174</v>
      </c>
      <c r="B177" s="29"/>
      <c r="C177" s="72"/>
      <c r="D177" s="15" t="s">
        <v>278</v>
      </c>
      <c r="E177" s="15" t="s">
        <v>279</v>
      </c>
      <c r="F177" s="16">
        <v>10</v>
      </c>
      <c r="G177" s="16" t="s">
        <v>531</v>
      </c>
      <c r="H177" s="17">
        <v>12</v>
      </c>
      <c r="I177" s="50"/>
      <c r="J177" s="51" t="s">
        <v>271</v>
      </c>
      <c r="K177" s="146">
        <v>1</v>
      </c>
      <c r="L177" s="145">
        <v>4.0000000000000001E-3</v>
      </c>
      <c r="M177" s="1" t="s">
        <v>599</v>
      </c>
      <c r="N177" s="1" t="s">
        <v>599</v>
      </c>
      <c r="P177" s="1">
        <f t="shared" si="7"/>
        <v>0</v>
      </c>
      <c r="Q177" s="1">
        <v>0.7</v>
      </c>
      <c r="R177" s="30">
        <v>9.5399999999995405E-2</v>
      </c>
      <c r="S177" s="4">
        <f t="shared" si="8"/>
        <v>0.79539999999999533</v>
      </c>
      <c r="X177" s="173">
        <v>3</v>
      </c>
      <c r="Y177" s="173">
        <v>3</v>
      </c>
    </row>
    <row r="178" spans="1:25" s="1" customFormat="1" ht="14.25" x14ac:dyDescent="0.2">
      <c r="A178" s="7">
        <f t="shared" si="9"/>
        <v>175</v>
      </c>
      <c r="B178" s="29"/>
      <c r="C178" s="72"/>
      <c r="D178" s="15" t="s">
        <v>280</v>
      </c>
      <c r="E178" s="15" t="s">
        <v>281</v>
      </c>
      <c r="F178" s="16">
        <v>10</v>
      </c>
      <c r="G178" s="16" t="s">
        <v>562</v>
      </c>
      <c r="H178" s="17">
        <v>12</v>
      </c>
      <c r="I178" s="50"/>
      <c r="J178" s="51" t="s">
        <v>271</v>
      </c>
      <c r="K178" s="146">
        <v>1</v>
      </c>
      <c r="L178" s="145">
        <v>4.0000000000000001E-3</v>
      </c>
      <c r="M178" s="1" t="s">
        <v>588</v>
      </c>
      <c r="N178" s="1" t="s">
        <v>588</v>
      </c>
      <c r="P178" s="1">
        <f t="shared" si="7"/>
        <v>0</v>
      </c>
      <c r="Q178" s="1">
        <v>0.7</v>
      </c>
      <c r="R178" s="30">
        <v>9.5389999999995395E-2</v>
      </c>
      <c r="S178" s="4">
        <f t="shared" si="8"/>
        <v>0.79538999999999538</v>
      </c>
      <c r="X178" s="173">
        <v>1</v>
      </c>
      <c r="Y178" s="173">
        <v>1</v>
      </c>
    </row>
    <row r="179" spans="1:25" s="1" customFormat="1" ht="14.25" x14ac:dyDescent="0.2">
      <c r="A179" s="7">
        <f t="shared" si="9"/>
        <v>176</v>
      </c>
      <c r="B179" s="29"/>
      <c r="C179" s="72"/>
      <c r="D179" s="15" t="s">
        <v>282</v>
      </c>
      <c r="E179" s="15" t="s">
        <v>283</v>
      </c>
      <c r="F179" s="16">
        <v>10</v>
      </c>
      <c r="G179" s="16" t="s">
        <v>531</v>
      </c>
      <c r="H179" s="17">
        <v>12</v>
      </c>
      <c r="I179" s="50"/>
      <c r="J179" s="51" t="s">
        <v>271</v>
      </c>
      <c r="K179" s="146">
        <v>1</v>
      </c>
      <c r="L179" s="145">
        <v>4.0000000000000001E-3</v>
      </c>
      <c r="P179" s="1">
        <f t="shared" si="7"/>
        <v>0</v>
      </c>
      <c r="Q179" s="1">
        <v>0.7</v>
      </c>
      <c r="R179" s="30">
        <v>9.5379999999995399E-2</v>
      </c>
      <c r="S179" s="4">
        <f t="shared" si="8"/>
        <v>0.79537999999999531</v>
      </c>
      <c r="X179" s="173">
        <v>2</v>
      </c>
      <c r="Y179" s="173">
        <v>2</v>
      </c>
    </row>
    <row r="180" spans="1:25" s="1" customFormat="1" ht="14.25" x14ac:dyDescent="0.2">
      <c r="A180" s="7">
        <f t="shared" si="9"/>
        <v>177</v>
      </c>
      <c r="B180" s="29"/>
      <c r="C180" s="72"/>
      <c r="D180" s="15" t="s">
        <v>284</v>
      </c>
      <c r="E180" s="15" t="s">
        <v>285</v>
      </c>
      <c r="F180" s="16">
        <v>10</v>
      </c>
      <c r="G180" s="16" t="s">
        <v>531</v>
      </c>
      <c r="H180" s="17">
        <v>12</v>
      </c>
      <c r="I180" s="50"/>
      <c r="J180" s="51" t="s">
        <v>271</v>
      </c>
      <c r="K180" s="146">
        <v>0.5</v>
      </c>
      <c r="L180" s="145">
        <v>2E-3</v>
      </c>
      <c r="M180" s="1" t="s">
        <v>599</v>
      </c>
      <c r="N180" s="1" t="s">
        <v>612</v>
      </c>
      <c r="P180" s="1">
        <f t="shared" si="7"/>
        <v>0</v>
      </c>
      <c r="Q180" s="1">
        <v>0.7</v>
      </c>
      <c r="R180" s="30">
        <v>9.5369999999995403E-2</v>
      </c>
      <c r="S180" s="4">
        <f t="shared" si="8"/>
        <v>0.79536999999999536</v>
      </c>
      <c r="X180" s="173" t="s">
        <v>612</v>
      </c>
      <c r="Y180" s="173" t="s">
        <v>612</v>
      </c>
    </row>
    <row r="181" spans="1:25" s="1" customFormat="1" ht="14.25" x14ac:dyDescent="0.2">
      <c r="A181" s="7">
        <f t="shared" si="9"/>
        <v>178</v>
      </c>
      <c r="B181" s="29"/>
      <c r="C181" s="72"/>
      <c r="D181" s="15" t="s">
        <v>286</v>
      </c>
      <c r="E181" s="15" t="s">
        <v>287</v>
      </c>
      <c r="F181" s="16">
        <v>10</v>
      </c>
      <c r="G181" s="16" t="s">
        <v>562</v>
      </c>
      <c r="H181" s="17">
        <v>12</v>
      </c>
      <c r="I181" s="50"/>
      <c r="J181" s="51" t="s">
        <v>271</v>
      </c>
      <c r="K181" s="146">
        <v>0.5</v>
      </c>
      <c r="L181" s="145">
        <v>2E-3</v>
      </c>
      <c r="M181" s="1" t="s">
        <v>599</v>
      </c>
      <c r="N181" s="1" t="s">
        <v>609</v>
      </c>
      <c r="P181" s="1">
        <f t="shared" si="7"/>
        <v>0</v>
      </c>
      <c r="Q181" s="1">
        <v>0.7</v>
      </c>
      <c r="R181" s="30">
        <v>9.5359999999995407E-2</v>
      </c>
      <c r="S181" s="4">
        <f t="shared" si="8"/>
        <v>0.7953599999999954</v>
      </c>
      <c r="X181" s="173">
        <v>2</v>
      </c>
      <c r="Y181" s="173">
        <v>2</v>
      </c>
    </row>
    <row r="182" spans="1:25" s="1" customFormat="1" ht="14.25" x14ac:dyDescent="0.2">
      <c r="A182" s="7">
        <f t="shared" si="9"/>
        <v>179</v>
      </c>
      <c r="B182" s="29"/>
      <c r="C182" s="72"/>
      <c r="D182" s="15" t="s">
        <v>288</v>
      </c>
      <c r="E182" s="15" t="s">
        <v>289</v>
      </c>
      <c r="F182" s="16">
        <v>10</v>
      </c>
      <c r="G182" s="16" t="s">
        <v>531</v>
      </c>
      <c r="H182" s="17">
        <v>12</v>
      </c>
      <c r="I182" s="50"/>
      <c r="J182" s="51" t="s">
        <v>271</v>
      </c>
      <c r="K182" s="146">
        <v>0.5</v>
      </c>
      <c r="L182" s="145">
        <v>2E-3</v>
      </c>
      <c r="M182" s="1" t="s">
        <v>609</v>
      </c>
      <c r="N182" s="1" t="s">
        <v>612</v>
      </c>
      <c r="P182" s="1">
        <f t="shared" si="7"/>
        <v>0</v>
      </c>
      <c r="Q182" s="1">
        <v>0.7</v>
      </c>
      <c r="R182" s="30">
        <v>9.5349999999995397E-2</v>
      </c>
      <c r="S182" s="4">
        <f t="shared" si="8"/>
        <v>0.79534999999999534</v>
      </c>
      <c r="X182" s="173" t="s">
        <v>612</v>
      </c>
      <c r="Y182" s="173" t="s">
        <v>612</v>
      </c>
    </row>
    <row r="183" spans="1:25" s="1" customFormat="1" ht="14.25" x14ac:dyDescent="0.2">
      <c r="A183" s="7">
        <f t="shared" si="9"/>
        <v>180</v>
      </c>
      <c r="B183" s="29"/>
      <c r="C183" s="72"/>
      <c r="D183" s="15" t="s">
        <v>290</v>
      </c>
      <c r="E183" s="15" t="s">
        <v>291</v>
      </c>
      <c r="F183" s="16">
        <v>10</v>
      </c>
      <c r="G183" s="16" t="s">
        <v>531</v>
      </c>
      <c r="H183" s="17">
        <v>12</v>
      </c>
      <c r="I183" s="50"/>
      <c r="J183" s="51" t="s">
        <v>271</v>
      </c>
      <c r="K183" s="146">
        <v>0.5</v>
      </c>
      <c r="L183" s="145">
        <v>2E-3</v>
      </c>
      <c r="M183" s="1" t="s">
        <v>8</v>
      </c>
      <c r="N183" s="1" t="s">
        <v>588</v>
      </c>
      <c r="P183" s="1">
        <f t="shared" si="7"/>
        <v>0</v>
      </c>
      <c r="Q183" s="1">
        <v>0.7</v>
      </c>
      <c r="R183" s="30">
        <v>9.5339999999995304E-2</v>
      </c>
      <c r="S183" s="4">
        <f t="shared" si="8"/>
        <v>0.79533999999999527</v>
      </c>
      <c r="X183" s="173">
        <v>1</v>
      </c>
      <c r="Y183" s="173">
        <v>1</v>
      </c>
    </row>
    <row r="184" spans="1:25" s="1" customFormat="1" ht="14.25" x14ac:dyDescent="0.2">
      <c r="A184" s="7">
        <f t="shared" si="9"/>
        <v>181</v>
      </c>
      <c r="B184" s="29"/>
      <c r="C184" s="72"/>
      <c r="D184" s="15" t="s">
        <v>1019</v>
      </c>
      <c r="E184" s="15" t="s">
        <v>1020</v>
      </c>
      <c r="F184" s="16">
        <v>10</v>
      </c>
      <c r="G184" s="16" t="s">
        <v>531</v>
      </c>
      <c r="H184" s="17">
        <v>12</v>
      </c>
      <c r="I184" s="50"/>
      <c r="J184" s="51" t="s">
        <v>271</v>
      </c>
      <c r="K184" s="146">
        <v>0.5</v>
      </c>
      <c r="L184" s="145">
        <v>2E-3</v>
      </c>
      <c r="P184" s="1">
        <f t="shared" si="7"/>
        <v>0</v>
      </c>
      <c r="Q184" s="1">
        <v>0.7</v>
      </c>
      <c r="R184" s="30">
        <v>9.5329999999995294E-2</v>
      </c>
      <c r="S184" s="4">
        <f t="shared" si="8"/>
        <v>0.79532999999999521</v>
      </c>
      <c r="X184" s="173" t="s">
        <v>612</v>
      </c>
      <c r="Y184" s="173" t="s">
        <v>612</v>
      </c>
    </row>
    <row r="185" spans="1:25" s="1" customFormat="1" ht="15" x14ac:dyDescent="0.2">
      <c r="A185" s="7">
        <f t="shared" si="9"/>
        <v>182</v>
      </c>
      <c r="B185" s="29"/>
      <c r="C185" s="72"/>
      <c r="D185" s="15" t="s">
        <v>984</v>
      </c>
      <c r="E185" s="15" t="s">
        <v>985</v>
      </c>
      <c r="F185" s="16">
        <v>10</v>
      </c>
      <c r="G185" s="16" t="s">
        <v>563</v>
      </c>
      <c r="H185" s="17">
        <v>12</v>
      </c>
      <c r="I185" s="94" t="s">
        <v>974</v>
      </c>
      <c r="J185" s="51" t="s">
        <v>271</v>
      </c>
      <c r="K185" s="146">
        <v>0.5</v>
      </c>
      <c r="L185" s="145">
        <v>2E-3</v>
      </c>
      <c r="P185" s="1">
        <f t="shared" si="7"/>
        <v>0</v>
      </c>
      <c r="Q185" s="1">
        <v>0.7</v>
      </c>
      <c r="R185" s="30">
        <v>9.5319999999995297E-2</v>
      </c>
      <c r="S185" s="4">
        <f t="shared" si="8"/>
        <v>0.79531999999999525</v>
      </c>
      <c r="X185" s="173">
        <v>1</v>
      </c>
      <c r="Y185" s="173">
        <v>1</v>
      </c>
    </row>
    <row r="186" spans="1:25" s="1" customFormat="1" ht="15" x14ac:dyDescent="0.2">
      <c r="A186" s="7">
        <f t="shared" si="9"/>
        <v>183</v>
      </c>
      <c r="B186" s="29"/>
      <c r="C186" s="72"/>
      <c r="D186" s="15" t="s">
        <v>941</v>
      </c>
      <c r="E186" s="15" t="s">
        <v>942</v>
      </c>
      <c r="F186" s="16">
        <v>10</v>
      </c>
      <c r="G186" s="16" t="s">
        <v>531</v>
      </c>
      <c r="H186" s="17">
        <v>12</v>
      </c>
      <c r="I186" s="94" t="s">
        <v>936</v>
      </c>
      <c r="J186" s="51" t="s">
        <v>271</v>
      </c>
      <c r="K186" s="146">
        <v>0.5</v>
      </c>
      <c r="L186" s="145">
        <v>2E-3</v>
      </c>
      <c r="P186" s="1">
        <f t="shared" si="7"/>
        <v>0</v>
      </c>
      <c r="Q186" s="1">
        <v>0.7</v>
      </c>
      <c r="R186" s="30">
        <v>9.5309999999995301E-2</v>
      </c>
      <c r="S186" s="4">
        <f t="shared" si="8"/>
        <v>0.7953099999999953</v>
      </c>
      <c r="X186" s="173">
        <v>2</v>
      </c>
      <c r="Y186" s="173">
        <v>2</v>
      </c>
    </row>
    <row r="187" spans="1:25" s="1" customFormat="1" ht="15" x14ac:dyDescent="0.2">
      <c r="A187" s="7">
        <f t="shared" si="9"/>
        <v>184</v>
      </c>
      <c r="B187" s="29"/>
      <c r="C187" s="72"/>
      <c r="D187" s="15" t="s">
        <v>1026</v>
      </c>
      <c r="E187" s="15" t="s">
        <v>1027</v>
      </c>
      <c r="F187" s="16">
        <v>8</v>
      </c>
      <c r="G187" s="16" t="s">
        <v>531</v>
      </c>
      <c r="H187" s="17">
        <v>12</v>
      </c>
      <c r="I187" s="94" t="s">
        <v>1025</v>
      </c>
      <c r="J187" s="51" t="s">
        <v>271</v>
      </c>
      <c r="K187" s="146">
        <v>0.5</v>
      </c>
      <c r="L187" s="145">
        <v>2E-3</v>
      </c>
      <c r="P187" s="1">
        <f t="shared" si="7"/>
        <v>0</v>
      </c>
      <c r="Q187" s="1">
        <v>0.7</v>
      </c>
      <c r="R187" s="30">
        <v>9.5299999999995305E-2</v>
      </c>
      <c r="S187" s="4">
        <f t="shared" si="8"/>
        <v>0.79529999999999523</v>
      </c>
      <c r="X187" s="173" t="s">
        <v>612</v>
      </c>
      <c r="Y187" s="173" t="s">
        <v>612</v>
      </c>
    </row>
    <row r="188" spans="1:25" s="1" customFormat="1" ht="15" x14ac:dyDescent="0.2">
      <c r="A188" s="7">
        <f t="shared" si="9"/>
        <v>185</v>
      </c>
      <c r="B188" s="29"/>
      <c r="C188" s="72"/>
      <c r="D188" s="15" t="s">
        <v>1028</v>
      </c>
      <c r="E188" s="15" t="s">
        <v>1029</v>
      </c>
      <c r="F188" s="16">
        <v>8</v>
      </c>
      <c r="G188" s="16" t="s">
        <v>531</v>
      </c>
      <c r="H188" s="17">
        <v>12</v>
      </c>
      <c r="I188" s="94" t="s">
        <v>1025</v>
      </c>
      <c r="J188" s="51" t="s">
        <v>271</v>
      </c>
      <c r="K188" s="146">
        <v>0.5</v>
      </c>
      <c r="L188" s="145">
        <v>2E-3</v>
      </c>
      <c r="P188" s="1">
        <f t="shared" si="7"/>
        <v>0</v>
      </c>
      <c r="Q188" s="1">
        <v>0.7</v>
      </c>
      <c r="R188" s="30">
        <v>9.5289999999995295E-2</v>
      </c>
      <c r="S188" s="4">
        <f t="shared" si="8"/>
        <v>0.79528999999999528</v>
      </c>
      <c r="X188" s="173" t="s">
        <v>612</v>
      </c>
      <c r="Y188" s="173" t="s">
        <v>612</v>
      </c>
    </row>
    <row r="189" spans="1:25" s="1" customFormat="1" ht="15" x14ac:dyDescent="0.2">
      <c r="A189" s="7">
        <f t="shared" si="9"/>
        <v>186</v>
      </c>
      <c r="B189" s="29"/>
      <c r="C189" s="72"/>
      <c r="D189" s="15" t="s">
        <v>1380</v>
      </c>
      <c r="E189" s="15" t="s">
        <v>1383</v>
      </c>
      <c r="F189" s="16">
        <v>8</v>
      </c>
      <c r="G189" s="16" t="s">
        <v>531</v>
      </c>
      <c r="H189" s="17">
        <v>12</v>
      </c>
      <c r="I189" s="94" t="s">
        <v>1375</v>
      </c>
      <c r="J189" s="51" t="s">
        <v>271</v>
      </c>
      <c r="K189" s="146">
        <v>0.5</v>
      </c>
      <c r="L189" s="145">
        <v>2E-3</v>
      </c>
      <c r="P189" s="1">
        <f t="shared" si="7"/>
        <v>0</v>
      </c>
      <c r="Q189" s="1">
        <v>0.7</v>
      </c>
      <c r="R189" s="30">
        <v>9.5279999999995299E-2</v>
      </c>
      <c r="S189" s="4">
        <f t="shared" si="8"/>
        <v>0.79527999999999521</v>
      </c>
      <c r="X189" s="173"/>
      <c r="Y189" s="173" t="s">
        <v>612</v>
      </c>
    </row>
    <row r="190" spans="1:25" s="1" customFormat="1" ht="15" x14ac:dyDescent="0.2">
      <c r="A190" s="7">
        <f t="shared" si="9"/>
        <v>187</v>
      </c>
      <c r="B190" s="29"/>
      <c r="C190" s="72"/>
      <c r="D190" s="15" t="s">
        <v>1381</v>
      </c>
      <c r="E190" s="15" t="s">
        <v>1382</v>
      </c>
      <c r="F190" s="16">
        <v>8</v>
      </c>
      <c r="G190" s="16" t="s">
        <v>531</v>
      </c>
      <c r="H190" s="17">
        <v>12</v>
      </c>
      <c r="I190" s="94" t="s">
        <v>1375</v>
      </c>
      <c r="J190" s="51" t="s">
        <v>271</v>
      </c>
      <c r="K190" s="146">
        <v>0.5</v>
      </c>
      <c r="L190" s="145">
        <v>2E-3</v>
      </c>
      <c r="P190" s="1">
        <f t="shared" si="7"/>
        <v>0</v>
      </c>
      <c r="Q190" s="1">
        <v>0.7</v>
      </c>
      <c r="R190" s="30">
        <v>9.5269999999995303E-2</v>
      </c>
      <c r="S190" s="4">
        <f t="shared" si="8"/>
        <v>0.79526999999999526</v>
      </c>
      <c r="X190" s="173"/>
      <c r="Y190" s="173" t="s">
        <v>612</v>
      </c>
    </row>
    <row r="191" spans="1:25" s="1" customFormat="1" ht="14.25" x14ac:dyDescent="0.2">
      <c r="A191" s="7">
        <f t="shared" si="9"/>
        <v>188</v>
      </c>
      <c r="B191" s="29"/>
      <c r="C191" s="72"/>
      <c r="D191" s="15" t="s">
        <v>292</v>
      </c>
      <c r="E191" s="15" t="s">
        <v>293</v>
      </c>
      <c r="F191" s="16">
        <v>10</v>
      </c>
      <c r="G191" s="16" t="s">
        <v>531</v>
      </c>
      <c r="H191" s="17">
        <v>12</v>
      </c>
      <c r="I191" s="50"/>
      <c r="J191" s="51" t="s">
        <v>271</v>
      </c>
      <c r="K191" s="146">
        <v>0.5</v>
      </c>
      <c r="L191" s="145">
        <v>2E-3</v>
      </c>
      <c r="M191" s="1" t="s">
        <v>605</v>
      </c>
      <c r="N191" s="1" t="s">
        <v>609</v>
      </c>
      <c r="P191" s="1">
        <f t="shared" si="7"/>
        <v>0</v>
      </c>
      <c r="Q191" s="1">
        <v>0.7</v>
      </c>
      <c r="R191" s="30">
        <v>9.5259999999995307E-2</v>
      </c>
      <c r="S191" s="4">
        <f t="shared" si="8"/>
        <v>0.7952599999999953</v>
      </c>
      <c r="X191" s="173">
        <v>2</v>
      </c>
      <c r="Y191" s="173" t="s">
        <v>612</v>
      </c>
    </row>
    <row r="192" spans="1:25" s="1" customFormat="1" ht="14.25" x14ac:dyDescent="0.2">
      <c r="A192" s="7">
        <f t="shared" si="9"/>
        <v>189</v>
      </c>
      <c r="B192" s="29"/>
      <c r="C192" s="72"/>
      <c r="D192" s="15" t="s">
        <v>294</v>
      </c>
      <c r="E192" s="15" t="s">
        <v>295</v>
      </c>
      <c r="F192" s="16">
        <v>10</v>
      </c>
      <c r="G192" s="16" t="s">
        <v>531</v>
      </c>
      <c r="H192" s="17">
        <v>12</v>
      </c>
      <c r="I192" s="50"/>
      <c r="J192" s="51" t="s">
        <v>271</v>
      </c>
      <c r="K192" s="146">
        <v>0.5</v>
      </c>
      <c r="L192" s="145">
        <v>2E-3</v>
      </c>
      <c r="M192" s="1" t="s">
        <v>7</v>
      </c>
      <c r="N192" s="1" t="s">
        <v>8</v>
      </c>
      <c r="P192" s="1">
        <f t="shared" si="7"/>
        <v>0</v>
      </c>
      <c r="Q192" s="1">
        <v>0.7</v>
      </c>
      <c r="R192" s="30">
        <v>9.5249999999995297E-2</v>
      </c>
      <c r="S192" s="4">
        <f t="shared" si="8"/>
        <v>0.79524999999999524</v>
      </c>
      <c r="X192" s="173" t="s">
        <v>612</v>
      </c>
      <c r="Y192" s="173" t="s">
        <v>612</v>
      </c>
    </row>
    <row r="193" spans="1:25" s="1" customFormat="1" ht="15" x14ac:dyDescent="0.2">
      <c r="A193" s="7">
        <f t="shared" si="9"/>
        <v>190</v>
      </c>
      <c r="B193" s="29"/>
      <c r="C193" s="72"/>
      <c r="D193" s="15" t="s">
        <v>1370</v>
      </c>
      <c r="E193" s="15" t="s">
        <v>1371</v>
      </c>
      <c r="F193" s="16">
        <v>8</v>
      </c>
      <c r="G193" s="16" t="s">
        <v>563</v>
      </c>
      <c r="H193" s="17">
        <v>12</v>
      </c>
      <c r="I193" s="94" t="s">
        <v>1372</v>
      </c>
      <c r="J193" s="51" t="s">
        <v>271</v>
      </c>
      <c r="K193" s="146">
        <v>0.5</v>
      </c>
      <c r="L193" s="145">
        <v>2E-3</v>
      </c>
      <c r="P193" s="1">
        <f t="shared" si="7"/>
        <v>0</v>
      </c>
      <c r="Q193" s="1">
        <v>0.7</v>
      </c>
      <c r="R193" s="30">
        <v>9.5239999999995203E-2</v>
      </c>
      <c r="S193" s="4">
        <f t="shared" si="8"/>
        <v>0.79523999999999517</v>
      </c>
      <c r="X193" s="173"/>
      <c r="Y193" s="173" t="s">
        <v>612</v>
      </c>
    </row>
    <row r="194" spans="1:25" s="1" customFormat="1" ht="15" x14ac:dyDescent="0.2">
      <c r="A194" s="7">
        <f t="shared" si="9"/>
        <v>191</v>
      </c>
      <c r="B194" s="29"/>
      <c r="C194" s="72"/>
      <c r="D194" s="15" t="s">
        <v>296</v>
      </c>
      <c r="E194" s="15" t="s">
        <v>976</v>
      </c>
      <c r="F194" s="16">
        <v>10</v>
      </c>
      <c r="G194" s="16" t="s">
        <v>563</v>
      </c>
      <c r="H194" s="17">
        <v>12</v>
      </c>
      <c r="I194" s="94" t="s">
        <v>974</v>
      </c>
      <c r="J194" s="51" t="s">
        <v>271</v>
      </c>
      <c r="K194" s="146">
        <v>0.5</v>
      </c>
      <c r="L194" s="145">
        <v>2E-3</v>
      </c>
      <c r="M194" s="1" t="s">
        <v>609</v>
      </c>
      <c r="N194" s="1" t="s">
        <v>588</v>
      </c>
      <c r="P194" s="1">
        <f t="shared" si="7"/>
        <v>0</v>
      </c>
      <c r="Q194" s="1">
        <v>0.7</v>
      </c>
      <c r="R194" s="30">
        <v>9.5229999999995193E-2</v>
      </c>
      <c r="S194" s="4">
        <f t="shared" si="8"/>
        <v>0.79522999999999511</v>
      </c>
      <c r="X194" s="173" t="s">
        <v>612</v>
      </c>
      <c r="Y194" s="173" t="s">
        <v>612</v>
      </c>
    </row>
    <row r="195" spans="1:25" s="1" customFormat="1" ht="14.25" x14ac:dyDescent="0.2">
      <c r="A195" s="7">
        <f t="shared" si="9"/>
        <v>192</v>
      </c>
      <c r="B195" s="29"/>
      <c r="C195" s="72"/>
      <c r="D195" s="15" t="s">
        <v>297</v>
      </c>
      <c r="E195" s="15" t="s">
        <v>298</v>
      </c>
      <c r="F195" s="16">
        <v>10</v>
      </c>
      <c r="G195" s="16" t="s">
        <v>531</v>
      </c>
      <c r="H195" s="17">
        <v>12</v>
      </c>
      <c r="I195" s="50"/>
      <c r="J195" s="51" t="s">
        <v>271</v>
      </c>
      <c r="K195" s="146">
        <v>0.5</v>
      </c>
      <c r="L195" s="145">
        <v>2E-3</v>
      </c>
      <c r="M195" s="1" t="s">
        <v>609</v>
      </c>
      <c r="P195" s="1">
        <f t="shared" si="7"/>
        <v>0</v>
      </c>
      <c r="Q195" s="1">
        <v>0.7</v>
      </c>
      <c r="R195" s="30">
        <v>9.5219999999995197E-2</v>
      </c>
      <c r="S195" s="4">
        <f t="shared" si="8"/>
        <v>0.79521999999999515</v>
      </c>
      <c r="X195" s="173" t="s">
        <v>612</v>
      </c>
      <c r="Y195" s="173" t="s">
        <v>612</v>
      </c>
    </row>
    <row r="196" spans="1:25" s="1" customFormat="1" ht="14.25" x14ac:dyDescent="0.2">
      <c r="A196" s="7">
        <f t="shared" si="9"/>
        <v>193</v>
      </c>
      <c r="B196" s="29"/>
      <c r="C196" s="72"/>
      <c r="D196" s="15" t="s">
        <v>299</v>
      </c>
      <c r="E196" s="15" t="s">
        <v>300</v>
      </c>
      <c r="F196" s="16">
        <v>10</v>
      </c>
      <c r="G196" s="16" t="s">
        <v>531</v>
      </c>
      <c r="H196" s="17">
        <v>12</v>
      </c>
      <c r="I196" s="50"/>
      <c r="J196" s="51" t="s">
        <v>271</v>
      </c>
      <c r="K196" s="146">
        <v>0.5</v>
      </c>
      <c r="L196" s="145">
        <v>2E-3</v>
      </c>
      <c r="P196" s="1">
        <f t="shared" ref="P196:P259" si="10">IF(C196=0,0,1)</f>
        <v>0</v>
      </c>
      <c r="Q196" s="1">
        <v>0.7</v>
      </c>
      <c r="R196" s="30">
        <v>9.5209999999995201E-2</v>
      </c>
      <c r="S196" s="4">
        <f t="shared" ref="S196:S259" si="11">SUM(Q196+R196+P196)</f>
        <v>0.7952099999999952</v>
      </c>
      <c r="X196" s="173">
        <v>2</v>
      </c>
      <c r="Y196" s="173">
        <v>1</v>
      </c>
    </row>
    <row r="197" spans="1:25" s="1" customFormat="1" ht="14.25" x14ac:dyDescent="0.2">
      <c r="A197" s="7">
        <f t="shared" si="9"/>
        <v>194</v>
      </c>
      <c r="B197" s="29"/>
      <c r="C197" s="72"/>
      <c r="D197" s="15" t="s">
        <v>301</v>
      </c>
      <c r="E197" s="15" t="s">
        <v>302</v>
      </c>
      <c r="F197" s="16">
        <v>8</v>
      </c>
      <c r="G197" s="16" t="s">
        <v>531</v>
      </c>
      <c r="H197" s="17">
        <v>12</v>
      </c>
      <c r="I197" s="50"/>
      <c r="J197" s="51" t="s">
        <v>271</v>
      </c>
      <c r="K197" s="146">
        <v>0.5</v>
      </c>
      <c r="L197" s="145">
        <v>2E-3</v>
      </c>
      <c r="P197" s="1">
        <f t="shared" si="10"/>
        <v>0</v>
      </c>
      <c r="Q197" s="1">
        <v>0.7</v>
      </c>
      <c r="R197" s="30">
        <v>9.5199999999995205E-2</v>
      </c>
      <c r="S197" s="4">
        <f t="shared" si="11"/>
        <v>0.79519999999999513</v>
      </c>
      <c r="X197" s="173">
        <v>2</v>
      </c>
      <c r="Y197" s="173">
        <v>2</v>
      </c>
    </row>
    <row r="198" spans="1:25" s="1" customFormat="1" ht="14.25" x14ac:dyDescent="0.2">
      <c r="A198" s="7">
        <f t="shared" si="9"/>
        <v>195</v>
      </c>
      <c r="B198" s="29"/>
      <c r="C198" s="72"/>
      <c r="D198" s="15" t="s">
        <v>702</v>
      </c>
      <c r="E198" s="15" t="s">
        <v>703</v>
      </c>
      <c r="F198" s="16">
        <v>10</v>
      </c>
      <c r="G198" s="16" t="s">
        <v>531</v>
      </c>
      <c r="H198" s="17">
        <v>12</v>
      </c>
      <c r="I198" s="50"/>
      <c r="J198" s="51" t="s">
        <v>271</v>
      </c>
      <c r="K198" s="146">
        <v>1</v>
      </c>
      <c r="L198" s="145">
        <v>4.0000000000000001E-3</v>
      </c>
      <c r="M198" s="1" t="s">
        <v>605</v>
      </c>
      <c r="N198" s="1" t="s">
        <v>605</v>
      </c>
      <c r="P198" s="1">
        <f t="shared" si="10"/>
        <v>0</v>
      </c>
      <c r="Q198" s="1">
        <v>0.7</v>
      </c>
      <c r="R198" s="30">
        <v>9.5189999999995195E-2</v>
      </c>
      <c r="S198" s="4">
        <f t="shared" si="11"/>
        <v>0.79518999999999518</v>
      </c>
      <c r="X198" s="173">
        <v>3</v>
      </c>
      <c r="Y198" s="173">
        <v>3</v>
      </c>
    </row>
    <row r="199" spans="1:25" s="1" customFormat="1" ht="14.25" x14ac:dyDescent="0.2">
      <c r="A199" s="7">
        <f t="shared" si="9"/>
        <v>196</v>
      </c>
      <c r="B199" s="29"/>
      <c r="C199" s="72"/>
      <c r="D199" s="18" t="s">
        <v>472</v>
      </c>
      <c r="E199" s="18" t="s">
        <v>473</v>
      </c>
      <c r="F199" s="16">
        <v>3</v>
      </c>
      <c r="G199" s="16" t="s">
        <v>531</v>
      </c>
      <c r="H199" s="17">
        <v>12</v>
      </c>
      <c r="I199" s="54"/>
      <c r="J199" s="51" t="s">
        <v>271</v>
      </c>
      <c r="K199" s="146">
        <v>1</v>
      </c>
      <c r="L199" s="145">
        <v>4.0000000000000001E-3</v>
      </c>
      <c r="P199" s="1">
        <f t="shared" si="10"/>
        <v>0</v>
      </c>
      <c r="Q199" s="1">
        <v>0.7</v>
      </c>
      <c r="R199" s="30">
        <v>9.5179999999995199E-2</v>
      </c>
      <c r="S199" s="4">
        <f t="shared" si="11"/>
        <v>0.79517999999999511</v>
      </c>
      <c r="X199" s="173" t="s">
        <v>612</v>
      </c>
      <c r="Y199" s="173" t="s">
        <v>612</v>
      </c>
    </row>
    <row r="200" spans="1:25" s="1" customFormat="1" ht="15" x14ac:dyDescent="0.2">
      <c r="A200" s="7">
        <f t="shared" si="9"/>
        <v>197</v>
      </c>
      <c r="B200" s="29"/>
      <c r="C200" s="72"/>
      <c r="D200" s="15" t="s">
        <v>303</v>
      </c>
      <c r="E200" s="15" t="s">
        <v>304</v>
      </c>
      <c r="F200" s="16">
        <v>10</v>
      </c>
      <c r="G200" s="16" t="s">
        <v>562</v>
      </c>
      <c r="H200" s="17">
        <v>12</v>
      </c>
      <c r="I200" s="94" t="s">
        <v>988</v>
      </c>
      <c r="J200" s="51" t="s">
        <v>271</v>
      </c>
      <c r="K200" s="146">
        <v>1</v>
      </c>
      <c r="L200" s="145">
        <v>4.0000000000000001E-3</v>
      </c>
      <c r="M200" s="1" t="s">
        <v>599</v>
      </c>
      <c r="N200" s="1" t="s">
        <v>609</v>
      </c>
      <c r="P200" s="1">
        <f t="shared" si="10"/>
        <v>0</v>
      </c>
      <c r="Q200" s="1">
        <v>0.7</v>
      </c>
      <c r="R200" s="30">
        <v>9.5169999999995203E-2</v>
      </c>
      <c r="S200" s="4">
        <f t="shared" si="11"/>
        <v>0.79516999999999516</v>
      </c>
      <c r="X200" s="173">
        <v>2</v>
      </c>
      <c r="Y200" s="173">
        <v>2</v>
      </c>
    </row>
    <row r="201" spans="1:25" s="1" customFormat="1" ht="14.25" x14ac:dyDescent="0.2">
      <c r="A201" s="7">
        <f t="shared" si="9"/>
        <v>198</v>
      </c>
      <c r="B201" s="29"/>
      <c r="C201" s="72"/>
      <c r="D201" s="15" t="s">
        <v>305</v>
      </c>
      <c r="E201" s="15" t="s">
        <v>306</v>
      </c>
      <c r="F201" s="16">
        <v>10</v>
      </c>
      <c r="G201" s="16" t="s">
        <v>562</v>
      </c>
      <c r="H201" s="17">
        <v>12</v>
      </c>
      <c r="I201" s="50"/>
      <c r="J201" s="51" t="s">
        <v>271</v>
      </c>
      <c r="K201" s="146">
        <v>1</v>
      </c>
      <c r="L201" s="145">
        <v>4.0000000000000001E-3</v>
      </c>
      <c r="P201" s="1">
        <f t="shared" si="10"/>
        <v>0</v>
      </c>
      <c r="Q201" s="1">
        <v>0.7</v>
      </c>
      <c r="R201" s="30">
        <v>9.5159999999995207E-2</v>
      </c>
      <c r="S201" s="4">
        <f t="shared" si="11"/>
        <v>0.7951599999999952</v>
      </c>
      <c r="X201" s="173">
        <v>2</v>
      </c>
      <c r="Y201" s="173">
        <v>2</v>
      </c>
    </row>
    <row r="202" spans="1:25" s="1" customFormat="1" ht="15" x14ac:dyDescent="0.2">
      <c r="A202" s="7">
        <f t="shared" si="9"/>
        <v>199</v>
      </c>
      <c r="B202" s="29"/>
      <c r="C202" s="72"/>
      <c r="D202" s="15" t="s">
        <v>977</v>
      </c>
      <c r="E202" s="15" t="s">
        <v>978</v>
      </c>
      <c r="F202" s="16">
        <v>10</v>
      </c>
      <c r="G202" s="16" t="s">
        <v>562</v>
      </c>
      <c r="H202" s="17">
        <v>12</v>
      </c>
      <c r="I202" s="94" t="s">
        <v>974</v>
      </c>
      <c r="J202" s="51" t="s">
        <v>271</v>
      </c>
      <c r="K202" s="146">
        <v>1</v>
      </c>
      <c r="L202" s="145">
        <v>4.0000000000000001E-3</v>
      </c>
      <c r="P202" s="1">
        <f t="shared" si="10"/>
        <v>0</v>
      </c>
      <c r="Q202" s="1">
        <v>0.7</v>
      </c>
      <c r="R202" s="30">
        <v>9.5149999999995197E-2</v>
      </c>
      <c r="S202" s="4">
        <f t="shared" si="11"/>
        <v>0.79514999999999514</v>
      </c>
      <c r="X202" s="173" t="s">
        <v>612</v>
      </c>
      <c r="Y202" s="173" t="s">
        <v>612</v>
      </c>
    </row>
    <row r="203" spans="1:25" s="1" customFormat="1" ht="14.25" x14ac:dyDescent="0.2">
      <c r="A203" s="7">
        <f t="shared" si="9"/>
        <v>200</v>
      </c>
      <c r="B203" s="29"/>
      <c r="C203" s="72"/>
      <c r="D203" s="15" t="s">
        <v>307</v>
      </c>
      <c r="E203" s="15" t="s">
        <v>308</v>
      </c>
      <c r="F203" s="16">
        <v>10</v>
      </c>
      <c r="G203" s="16" t="s">
        <v>562</v>
      </c>
      <c r="H203" s="17">
        <v>12</v>
      </c>
      <c r="I203" s="50"/>
      <c r="J203" s="51" t="s">
        <v>271</v>
      </c>
      <c r="K203" s="146">
        <v>1</v>
      </c>
      <c r="L203" s="145">
        <v>4.0000000000000001E-3</v>
      </c>
      <c r="P203" s="1">
        <f t="shared" si="10"/>
        <v>0</v>
      </c>
      <c r="Q203" s="1">
        <v>0.7</v>
      </c>
      <c r="R203" s="30">
        <v>9.5139999999995103E-2</v>
      </c>
      <c r="S203" s="4">
        <f t="shared" si="11"/>
        <v>0.79513999999999507</v>
      </c>
      <c r="X203" s="173">
        <v>2</v>
      </c>
      <c r="Y203" s="173">
        <v>2</v>
      </c>
    </row>
    <row r="204" spans="1:25" s="1" customFormat="1" ht="14.25" x14ac:dyDescent="0.2">
      <c r="A204" s="7">
        <f t="shared" si="9"/>
        <v>201</v>
      </c>
      <c r="B204" s="29"/>
      <c r="C204" s="72"/>
      <c r="D204" s="15" t="s">
        <v>979</v>
      </c>
      <c r="E204" s="15" t="s">
        <v>309</v>
      </c>
      <c r="F204" s="16">
        <v>5</v>
      </c>
      <c r="G204" s="16" t="s">
        <v>531</v>
      </c>
      <c r="H204" s="17">
        <v>12</v>
      </c>
      <c r="I204" s="50"/>
      <c r="J204" s="51" t="s">
        <v>271</v>
      </c>
      <c r="K204" s="146">
        <v>1</v>
      </c>
      <c r="L204" s="145">
        <v>4.0000000000000001E-3</v>
      </c>
      <c r="P204" s="1">
        <f t="shared" si="10"/>
        <v>0</v>
      </c>
      <c r="Q204" s="1">
        <v>0.7</v>
      </c>
      <c r="R204" s="30">
        <v>9.5129999999995093E-2</v>
      </c>
      <c r="S204" s="4">
        <f t="shared" si="11"/>
        <v>0.79512999999999501</v>
      </c>
      <c r="X204" s="173" t="s">
        <v>612</v>
      </c>
      <c r="Y204" s="173" t="s">
        <v>612</v>
      </c>
    </row>
    <row r="205" spans="1:25" s="1" customFormat="1" ht="14.25" x14ac:dyDescent="0.2">
      <c r="A205" s="7">
        <f t="shared" si="9"/>
        <v>202</v>
      </c>
      <c r="B205" s="29"/>
      <c r="C205" s="72"/>
      <c r="D205" s="15" t="s">
        <v>310</v>
      </c>
      <c r="E205" s="15" t="s">
        <v>311</v>
      </c>
      <c r="F205" s="16">
        <v>5</v>
      </c>
      <c r="G205" s="16" t="s">
        <v>531</v>
      </c>
      <c r="H205" s="17">
        <v>12</v>
      </c>
      <c r="I205" s="50"/>
      <c r="J205" s="51" t="s">
        <v>271</v>
      </c>
      <c r="K205" s="146">
        <v>1</v>
      </c>
      <c r="L205" s="145">
        <v>4.0000000000000001E-3</v>
      </c>
      <c r="P205" s="1">
        <f t="shared" si="10"/>
        <v>0</v>
      </c>
      <c r="Q205" s="1">
        <v>0.7</v>
      </c>
      <c r="R205" s="30">
        <v>9.5119999999995097E-2</v>
      </c>
      <c r="S205" s="4">
        <f t="shared" si="11"/>
        <v>0.79511999999999505</v>
      </c>
      <c r="X205" s="173">
        <v>2</v>
      </c>
      <c r="Y205" s="173">
        <v>2</v>
      </c>
    </row>
    <row r="206" spans="1:25" s="1" customFormat="1" ht="14.25" x14ac:dyDescent="0.2">
      <c r="A206" s="7">
        <f t="shared" ref="A206:A269" si="12">RANK(S206,S$4:S$280,0)</f>
        <v>203</v>
      </c>
      <c r="B206" s="29"/>
      <c r="C206" s="72"/>
      <c r="D206" s="15" t="s">
        <v>312</v>
      </c>
      <c r="E206" s="15" t="s">
        <v>313</v>
      </c>
      <c r="F206" s="16">
        <v>10</v>
      </c>
      <c r="G206" s="16" t="s">
        <v>562</v>
      </c>
      <c r="H206" s="17">
        <v>12</v>
      </c>
      <c r="I206" s="50"/>
      <c r="J206" s="51" t="s">
        <v>271</v>
      </c>
      <c r="K206" s="146">
        <v>1</v>
      </c>
      <c r="L206" s="145">
        <v>4.0000000000000001E-3</v>
      </c>
      <c r="P206" s="1">
        <f t="shared" si="10"/>
        <v>0</v>
      </c>
      <c r="Q206" s="1">
        <v>0.7</v>
      </c>
      <c r="R206" s="30">
        <v>9.5109999999995101E-2</v>
      </c>
      <c r="S206" s="4">
        <f t="shared" si="11"/>
        <v>0.7951099999999951</v>
      </c>
      <c r="X206" s="173">
        <v>2</v>
      </c>
      <c r="Y206" s="173">
        <v>2</v>
      </c>
    </row>
    <row r="207" spans="1:25" s="1" customFormat="1" ht="14.25" x14ac:dyDescent="0.2">
      <c r="A207" s="7">
        <f t="shared" si="12"/>
        <v>204</v>
      </c>
      <c r="B207" s="29"/>
      <c r="C207" s="72"/>
      <c r="D207" s="15" t="s">
        <v>314</v>
      </c>
      <c r="E207" s="15" t="s">
        <v>753</v>
      </c>
      <c r="F207" s="16">
        <v>10</v>
      </c>
      <c r="G207" s="16" t="s">
        <v>562</v>
      </c>
      <c r="H207" s="17">
        <v>12</v>
      </c>
      <c r="I207" s="52"/>
      <c r="J207" s="51" t="s">
        <v>271</v>
      </c>
      <c r="K207" s="146">
        <v>1</v>
      </c>
      <c r="L207" s="145">
        <v>4.0000000000000001E-3</v>
      </c>
      <c r="M207" s="1" t="s">
        <v>588</v>
      </c>
      <c r="N207" s="1" t="s">
        <v>612</v>
      </c>
      <c r="P207" s="1">
        <f t="shared" si="10"/>
        <v>0</v>
      </c>
      <c r="Q207" s="1">
        <v>0.7</v>
      </c>
      <c r="R207" s="30">
        <v>9.5099999999995105E-2</v>
      </c>
      <c r="S207" s="4">
        <f t="shared" si="11"/>
        <v>0.79509999999999503</v>
      </c>
      <c r="X207" s="173" t="s">
        <v>612</v>
      </c>
      <c r="Y207" s="173" t="s">
        <v>612</v>
      </c>
    </row>
    <row r="208" spans="1:25" s="1" customFormat="1" ht="14.25" x14ac:dyDescent="0.2">
      <c r="A208" s="7">
        <f t="shared" si="12"/>
        <v>205</v>
      </c>
      <c r="B208" s="29"/>
      <c r="C208" s="72"/>
      <c r="D208" s="15" t="s">
        <v>315</v>
      </c>
      <c r="E208" s="15" t="s">
        <v>754</v>
      </c>
      <c r="F208" s="16">
        <v>5</v>
      </c>
      <c r="G208" s="16" t="s">
        <v>531</v>
      </c>
      <c r="H208" s="17">
        <v>12</v>
      </c>
      <c r="I208" s="52"/>
      <c r="J208" s="51" t="s">
        <v>271</v>
      </c>
      <c r="K208" s="146">
        <v>1</v>
      </c>
      <c r="L208" s="145">
        <v>4.0000000000000001E-3</v>
      </c>
      <c r="P208" s="1">
        <f t="shared" si="10"/>
        <v>0</v>
      </c>
      <c r="Q208" s="1">
        <v>0.7</v>
      </c>
      <c r="R208" s="30">
        <v>9.5089999999995095E-2</v>
      </c>
      <c r="S208" s="4">
        <f t="shared" si="11"/>
        <v>0.79508999999999508</v>
      </c>
      <c r="X208" s="173">
        <v>24</v>
      </c>
      <c r="Y208" s="173">
        <v>24</v>
      </c>
    </row>
    <row r="209" spans="1:25" s="1" customFormat="1" ht="14.25" x14ac:dyDescent="0.2">
      <c r="A209" s="7">
        <f t="shared" si="12"/>
        <v>206</v>
      </c>
      <c r="B209" s="29"/>
      <c r="C209" s="72"/>
      <c r="D209" s="15" t="s">
        <v>316</v>
      </c>
      <c r="E209" s="15" t="s">
        <v>317</v>
      </c>
      <c r="F209" s="16">
        <v>10</v>
      </c>
      <c r="G209" s="16" t="s">
        <v>564</v>
      </c>
      <c r="H209" s="17">
        <v>12</v>
      </c>
      <c r="I209" s="52"/>
      <c r="J209" s="51" t="s">
        <v>271</v>
      </c>
      <c r="K209" s="146">
        <v>1</v>
      </c>
      <c r="L209" s="145">
        <v>4.0000000000000001E-3</v>
      </c>
      <c r="P209" s="1">
        <f t="shared" si="10"/>
        <v>0</v>
      </c>
      <c r="Q209" s="1">
        <v>0.7</v>
      </c>
      <c r="R209" s="30">
        <v>9.5079999999995099E-2</v>
      </c>
      <c r="S209" s="4">
        <f t="shared" si="11"/>
        <v>0.79507999999999501</v>
      </c>
      <c r="X209" s="173" t="s">
        <v>612</v>
      </c>
      <c r="Y209" s="173" t="s">
        <v>612</v>
      </c>
    </row>
    <row r="210" spans="1:25" s="1" customFormat="1" ht="14.25" x14ac:dyDescent="0.2">
      <c r="A210" s="7">
        <f t="shared" si="12"/>
        <v>207</v>
      </c>
      <c r="B210" s="29"/>
      <c r="C210" s="72"/>
      <c r="D210" s="15" t="s">
        <v>318</v>
      </c>
      <c r="E210" s="15" t="s">
        <v>319</v>
      </c>
      <c r="F210" s="16">
        <v>10</v>
      </c>
      <c r="G210" s="16" t="s">
        <v>562</v>
      </c>
      <c r="H210" s="17">
        <v>12</v>
      </c>
      <c r="I210" s="52"/>
      <c r="J210" s="51" t="s">
        <v>271</v>
      </c>
      <c r="K210" s="146">
        <v>1</v>
      </c>
      <c r="L210" s="145">
        <v>4.0000000000000001E-3</v>
      </c>
      <c r="P210" s="1">
        <f t="shared" si="10"/>
        <v>0</v>
      </c>
      <c r="Q210" s="1">
        <v>0.7</v>
      </c>
      <c r="R210" s="30">
        <v>9.5069999999995103E-2</v>
      </c>
      <c r="S210" s="4">
        <f t="shared" si="11"/>
        <v>0.79506999999999506</v>
      </c>
      <c r="X210" s="173">
        <v>2</v>
      </c>
      <c r="Y210" s="173">
        <v>2</v>
      </c>
    </row>
    <row r="211" spans="1:25" s="1" customFormat="1" ht="14.25" x14ac:dyDescent="0.2">
      <c r="A211" s="7">
        <f t="shared" si="12"/>
        <v>208</v>
      </c>
      <c r="B211" s="29"/>
      <c r="C211" s="72"/>
      <c r="D211" s="15" t="s">
        <v>320</v>
      </c>
      <c r="E211" s="15" t="s">
        <v>752</v>
      </c>
      <c r="F211" s="16">
        <v>4</v>
      </c>
      <c r="G211" s="16" t="s">
        <v>531</v>
      </c>
      <c r="H211" s="17">
        <v>12</v>
      </c>
      <c r="I211" s="52"/>
      <c r="J211" s="51" t="s">
        <v>271</v>
      </c>
      <c r="K211" s="146">
        <v>1</v>
      </c>
      <c r="L211" s="145">
        <v>4.0000000000000001E-3</v>
      </c>
      <c r="P211" s="1">
        <f t="shared" si="10"/>
        <v>0</v>
      </c>
      <c r="Q211" s="1">
        <v>0.7</v>
      </c>
      <c r="R211" s="30">
        <v>9.5059999999995107E-2</v>
      </c>
      <c r="S211" s="4">
        <f t="shared" si="11"/>
        <v>0.7950599999999951</v>
      </c>
      <c r="X211" s="173">
        <v>1</v>
      </c>
      <c r="Y211" s="173">
        <v>1</v>
      </c>
    </row>
    <row r="212" spans="1:25" s="1" customFormat="1" ht="14.25" x14ac:dyDescent="0.2">
      <c r="A212" s="7">
        <f t="shared" si="12"/>
        <v>209</v>
      </c>
      <c r="B212" s="29"/>
      <c r="C212" s="72"/>
      <c r="D212" s="15" t="s">
        <v>321</v>
      </c>
      <c r="E212" s="15" t="s">
        <v>322</v>
      </c>
      <c r="F212" s="16">
        <v>4</v>
      </c>
      <c r="G212" s="16" t="s">
        <v>531</v>
      </c>
      <c r="H212" s="17">
        <v>12</v>
      </c>
      <c r="I212" s="52"/>
      <c r="J212" s="51" t="s">
        <v>271</v>
      </c>
      <c r="K212" s="146">
        <v>1</v>
      </c>
      <c r="L212" s="145">
        <v>4.0000000000000001E-3</v>
      </c>
      <c r="M212" s="1" t="s">
        <v>588</v>
      </c>
      <c r="N212" s="1" t="s">
        <v>588</v>
      </c>
      <c r="P212" s="1">
        <f t="shared" si="10"/>
        <v>0</v>
      </c>
      <c r="Q212" s="1">
        <v>0.7</v>
      </c>
      <c r="R212" s="30">
        <v>9.5049999999995097E-2</v>
      </c>
      <c r="S212" s="4">
        <f t="shared" si="11"/>
        <v>0.79504999999999504</v>
      </c>
      <c r="X212" s="173">
        <v>1</v>
      </c>
      <c r="Y212" s="173">
        <v>1</v>
      </c>
    </row>
    <row r="213" spans="1:25" s="1" customFormat="1" ht="14.25" x14ac:dyDescent="0.2">
      <c r="A213" s="7">
        <f t="shared" si="12"/>
        <v>210</v>
      </c>
      <c r="B213" s="29"/>
      <c r="C213" s="72"/>
      <c r="D213" s="15" t="s">
        <v>1404</v>
      </c>
      <c r="E213" s="15" t="s">
        <v>323</v>
      </c>
      <c r="F213" s="16">
        <v>10</v>
      </c>
      <c r="G213" s="16" t="s">
        <v>563</v>
      </c>
      <c r="H213" s="17">
        <v>12</v>
      </c>
      <c r="I213" s="52"/>
      <c r="J213" s="51" t="s">
        <v>271</v>
      </c>
      <c r="K213" s="146">
        <v>1</v>
      </c>
      <c r="L213" s="145">
        <v>4.0000000000000001E-3</v>
      </c>
      <c r="M213" s="1" t="s">
        <v>609</v>
      </c>
      <c r="N213" s="1" t="s">
        <v>609</v>
      </c>
      <c r="P213" s="1">
        <f t="shared" si="10"/>
        <v>0</v>
      </c>
      <c r="Q213" s="1">
        <v>0.7</v>
      </c>
      <c r="R213" s="30">
        <v>9.5039999999995003E-2</v>
      </c>
      <c r="S213" s="4">
        <f t="shared" si="11"/>
        <v>0.79503999999999497</v>
      </c>
      <c r="X213" s="173">
        <v>3</v>
      </c>
      <c r="Y213" s="173">
        <v>3</v>
      </c>
    </row>
    <row r="214" spans="1:25" s="1" customFormat="1" ht="14.25" x14ac:dyDescent="0.2">
      <c r="A214" s="7">
        <f t="shared" si="12"/>
        <v>211</v>
      </c>
      <c r="B214" s="29"/>
      <c r="C214" s="72"/>
      <c r="D214" s="15" t="s">
        <v>1225</v>
      </c>
      <c r="E214" s="15" t="s">
        <v>324</v>
      </c>
      <c r="F214" s="16">
        <v>10</v>
      </c>
      <c r="G214" s="16" t="s">
        <v>562</v>
      </c>
      <c r="H214" s="17">
        <v>12</v>
      </c>
      <c r="I214" s="52"/>
      <c r="J214" s="51" t="s">
        <v>271</v>
      </c>
      <c r="K214" s="146">
        <v>2</v>
      </c>
      <c r="L214" s="145">
        <v>8.0000000000000002E-3</v>
      </c>
      <c r="P214" s="1">
        <f t="shared" si="10"/>
        <v>0</v>
      </c>
      <c r="Q214" s="1">
        <v>0.7</v>
      </c>
      <c r="R214" s="30">
        <v>9.5029999999994993E-2</v>
      </c>
      <c r="S214" s="4">
        <f t="shared" si="11"/>
        <v>0.79502999999999491</v>
      </c>
      <c r="X214" s="173">
        <v>3</v>
      </c>
      <c r="Y214" s="173">
        <v>3</v>
      </c>
    </row>
    <row r="215" spans="1:25" s="1" customFormat="1" ht="14.25" x14ac:dyDescent="0.2">
      <c r="A215" s="7">
        <f t="shared" si="12"/>
        <v>212</v>
      </c>
      <c r="B215" s="29"/>
      <c r="C215" s="72"/>
      <c r="D215" s="15" t="s">
        <v>325</v>
      </c>
      <c r="E215" s="15" t="s">
        <v>751</v>
      </c>
      <c r="F215" s="16">
        <v>10</v>
      </c>
      <c r="G215" s="16" t="s">
        <v>531</v>
      </c>
      <c r="H215" s="17">
        <v>12</v>
      </c>
      <c r="I215" s="52"/>
      <c r="J215" s="51" t="s">
        <v>271</v>
      </c>
      <c r="K215" s="146">
        <v>1</v>
      </c>
      <c r="L215" s="145">
        <v>4.0000000000000001E-3</v>
      </c>
      <c r="M215" s="1" t="s">
        <v>609</v>
      </c>
      <c r="N215" s="1" t="s">
        <v>609</v>
      </c>
      <c r="P215" s="1">
        <f t="shared" si="10"/>
        <v>0</v>
      </c>
      <c r="Q215" s="1">
        <v>0.7</v>
      </c>
      <c r="R215" s="30">
        <v>9.5019999999994997E-2</v>
      </c>
      <c r="S215" s="4">
        <f t="shared" si="11"/>
        <v>0.79501999999999495</v>
      </c>
      <c r="X215" s="173">
        <v>2</v>
      </c>
      <c r="Y215" s="173">
        <v>2</v>
      </c>
    </row>
    <row r="216" spans="1:25" s="1" customFormat="1" ht="14.25" x14ac:dyDescent="0.2">
      <c r="A216" s="7">
        <f t="shared" si="12"/>
        <v>213</v>
      </c>
      <c r="B216" s="29"/>
      <c r="C216" s="72"/>
      <c r="D216" s="15" t="s">
        <v>326</v>
      </c>
      <c r="E216" s="15" t="s">
        <v>327</v>
      </c>
      <c r="F216" s="16">
        <v>10</v>
      </c>
      <c r="G216" s="16" t="s">
        <v>531</v>
      </c>
      <c r="H216" s="17">
        <v>12</v>
      </c>
      <c r="I216" s="52"/>
      <c r="J216" s="51" t="s">
        <v>271</v>
      </c>
      <c r="K216" s="146">
        <v>1</v>
      </c>
      <c r="L216" s="145">
        <v>4.0000000000000001E-3</v>
      </c>
      <c r="P216" s="1">
        <f t="shared" si="10"/>
        <v>0</v>
      </c>
      <c r="Q216" s="1">
        <v>0.7</v>
      </c>
      <c r="R216" s="30">
        <v>9.5009999999995001E-2</v>
      </c>
      <c r="S216" s="4">
        <f t="shared" si="11"/>
        <v>0.795009999999995</v>
      </c>
      <c r="X216" s="173">
        <v>3</v>
      </c>
      <c r="Y216" s="173">
        <v>3</v>
      </c>
    </row>
    <row r="217" spans="1:25" s="1" customFormat="1" ht="15" x14ac:dyDescent="0.2">
      <c r="A217" s="7">
        <f t="shared" si="12"/>
        <v>214</v>
      </c>
      <c r="B217" s="29"/>
      <c r="C217" s="72"/>
      <c r="D217" s="15" t="s">
        <v>328</v>
      </c>
      <c r="E217" s="15" t="s">
        <v>329</v>
      </c>
      <c r="F217" s="16">
        <v>10</v>
      </c>
      <c r="G217" s="16" t="s">
        <v>531</v>
      </c>
      <c r="H217" s="17">
        <v>12</v>
      </c>
      <c r="I217" s="91" t="s">
        <v>1038</v>
      </c>
      <c r="J217" s="51" t="s">
        <v>271</v>
      </c>
      <c r="K217" s="146">
        <v>1</v>
      </c>
      <c r="L217" s="145">
        <v>4.0000000000000001E-3</v>
      </c>
      <c r="P217" s="1">
        <f t="shared" si="10"/>
        <v>0</v>
      </c>
      <c r="Q217" s="1">
        <v>0.7</v>
      </c>
      <c r="R217" s="30">
        <v>9.4999999999995005E-2</v>
      </c>
      <c r="S217" s="4">
        <f t="shared" si="11"/>
        <v>0.79499999999999493</v>
      </c>
      <c r="X217" s="173">
        <v>3</v>
      </c>
      <c r="Y217" s="173">
        <v>3</v>
      </c>
    </row>
    <row r="218" spans="1:25" s="1" customFormat="1" ht="14.25" x14ac:dyDescent="0.2">
      <c r="A218" s="7">
        <f t="shared" si="12"/>
        <v>215</v>
      </c>
      <c r="B218" s="29"/>
      <c r="C218" s="72"/>
      <c r="D218" s="15" t="s">
        <v>330</v>
      </c>
      <c r="E218" s="15" t="s">
        <v>331</v>
      </c>
      <c r="F218" s="16">
        <v>10</v>
      </c>
      <c r="G218" s="16" t="s">
        <v>531</v>
      </c>
      <c r="H218" s="17">
        <v>12</v>
      </c>
      <c r="I218" s="52"/>
      <c r="J218" s="51" t="s">
        <v>271</v>
      </c>
      <c r="K218" s="146">
        <v>1</v>
      </c>
      <c r="L218" s="145">
        <v>4.0000000000000001E-3</v>
      </c>
      <c r="P218" s="1">
        <f t="shared" si="10"/>
        <v>0</v>
      </c>
      <c r="Q218" s="1">
        <v>0.7</v>
      </c>
      <c r="R218" s="30">
        <v>9.4989999999994995E-2</v>
      </c>
      <c r="S218" s="4">
        <f t="shared" si="11"/>
        <v>0.79498999999999498</v>
      </c>
      <c r="X218" s="173">
        <v>3</v>
      </c>
      <c r="Y218" s="173">
        <v>3</v>
      </c>
    </row>
    <row r="219" spans="1:25" s="1" customFormat="1" ht="15" x14ac:dyDescent="0.2">
      <c r="A219" s="7">
        <f t="shared" si="12"/>
        <v>216</v>
      </c>
      <c r="B219" s="29"/>
      <c r="C219" s="72"/>
      <c r="D219" s="15" t="s">
        <v>980</v>
      </c>
      <c r="E219" s="15" t="s">
        <v>981</v>
      </c>
      <c r="F219" s="16">
        <v>10</v>
      </c>
      <c r="G219" s="16" t="s">
        <v>531</v>
      </c>
      <c r="H219" s="17">
        <v>12</v>
      </c>
      <c r="I219" s="95" t="s">
        <v>974</v>
      </c>
      <c r="J219" s="51" t="s">
        <v>271</v>
      </c>
      <c r="K219" s="146">
        <v>1</v>
      </c>
      <c r="L219" s="145">
        <v>4.0000000000000001E-3</v>
      </c>
      <c r="M219" s="1" t="s">
        <v>588</v>
      </c>
      <c r="N219" s="1" t="s">
        <v>588</v>
      </c>
      <c r="P219" s="1">
        <f t="shared" si="10"/>
        <v>0</v>
      </c>
      <c r="Q219" s="1">
        <v>0.7</v>
      </c>
      <c r="R219" s="30">
        <v>9.4979999999994999E-2</v>
      </c>
      <c r="S219" s="4">
        <f t="shared" si="11"/>
        <v>0.79497999999999491</v>
      </c>
      <c r="X219" s="173">
        <v>1</v>
      </c>
      <c r="Y219" s="173">
        <v>1</v>
      </c>
    </row>
    <row r="220" spans="1:25" s="1" customFormat="1" ht="15" x14ac:dyDescent="0.2">
      <c r="A220" s="7">
        <f t="shared" si="12"/>
        <v>217</v>
      </c>
      <c r="B220" s="29"/>
      <c r="C220" s="72"/>
      <c r="D220" s="15" t="s">
        <v>967</v>
      </c>
      <c r="E220" s="15" t="s">
        <v>968</v>
      </c>
      <c r="F220" s="16">
        <v>10</v>
      </c>
      <c r="G220" s="16" t="s">
        <v>531</v>
      </c>
      <c r="H220" s="17">
        <v>12</v>
      </c>
      <c r="I220" s="95" t="s">
        <v>964</v>
      </c>
      <c r="J220" s="51" t="s">
        <v>271</v>
      </c>
      <c r="K220" s="146">
        <v>1</v>
      </c>
      <c r="L220" s="145">
        <v>4.0000000000000001E-3</v>
      </c>
      <c r="P220" s="1">
        <f t="shared" si="10"/>
        <v>0</v>
      </c>
      <c r="Q220" s="1">
        <v>0.7</v>
      </c>
      <c r="R220" s="30">
        <v>9.4969999999995003E-2</v>
      </c>
      <c r="S220" s="4">
        <f t="shared" si="11"/>
        <v>0.79496999999999496</v>
      </c>
      <c r="X220" s="173" t="s">
        <v>612</v>
      </c>
      <c r="Y220" s="173" t="s">
        <v>612</v>
      </c>
    </row>
    <row r="221" spans="1:25" s="1" customFormat="1" ht="15" x14ac:dyDescent="0.2">
      <c r="A221" s="7">
        <f t="shared" si="12"/>
        <v>218</v>
      </c>
      <c r="B221" s="29"/>
      <c r="C221" s="72"/>
      <c r="D221" s="15" t="s">
        <v>332</v>
      </c>
      <c r="E221" s="15" t="s">
        <v>987</v>
      </c>
      <c r="F221" s="16">
        <v>10</v>
      </c>
      <c r="G221" s="16" t="s">
        <v>531</v>
      </c>
      <c r="H221" s="17">
        <v>12</v>
      </c>
      <c r="I221" s="95" t="s">
        <v>983</v>
      </c>
      <c r="J221" s="51" t="s">
        <v>271</v>
      </c>
      <c r="K221" s="146">
        <v>1</v>
      </c>
      <c r="L221" s="145">
        <v>4.0000000000000001E-3</v>
      </c>
      <c r="P221" s="1">
        <f t="shared" si="10"/>
        <v>0</v>
      </c>
      <c r="Q221" s="1">
        <v>0.7</v>
      </c>
      <c r="R221" s="30">
        <v>9.4959999999995007E-2</v>
      </c>
      <c r="S221" s="4">
        <f t="shared" si="11"/>
        <v>0.794959999999995</v>
      </c>
      <c r="X221" s="173">
        <v>2</v>
      </c>
      <c r="Y221" s="173">
        <v>2</v>
      </c>
    </row>
    <row r="222" spans="1:25" s="1" customFormat="1" ht="15" x14ac:dyDescent="0.2">
      <c r="A222" s="7">
        <f t="shared" si="12"/>
        <v>219</v>
      </c>
      <c r="B222" s="29"/>
      <c r="C222" s="72"/>
      <c r="D222" s="15" t="s">
        <v>986</v>
      </c>
      <c r="E222" s="15" t="s">
        <v>333</v>
      </c>
      <c r="F222" s="16">
        <v>10</v>
      </c>
      <c r="G222" s="16" t="s">
        <v>531</v>
      </c>
      <c r="H222" s="17">
        <v>12</v>
      </c>
      <c r="I222" s="95" t="s">
        <v>983</v>
      </c>
      <c r="J222" s="51" t="s">
        <v>271</v>
      </c>
      <c r="K222" s="146">
        <v>1</v>
      </c>
      <c r="L222" s="145">
        <v>4.0000000000000001E-3</v>
      </c>
      <c r="P222" s="1">
        <f t="shared" si="10"/>
        <v>0</v>
      </c>
      <c r="Q222" s="1">
        <v>0.7</v>
      </c>
      <c r="R222" s="30">
        <v>9.4949999999994997E-2</v>
      </c>
      <c r="S222" s="4">
        <f t="shared" si="11"/>
        <v>0.79494999999999494</v>
      </c>
      <c r="X222" s="173">
        <v>3</v>
      </c>
      <c r="Y222" s="173">
        <v>3</v>
      </c>
    </row>
    <row r="223" spans="1:25" s="1" customFormat="1" ht="14.25" x14ac:dyDescent="0.2">
      <c r="A223" s="7">
        <f t="shared" si="12"/>
        <v>220</v>
      </c>
      <c r="B223" s="29"/>
      <c r="C223" s="72"/>
      <c r="D223" s="15" t="s">
        <v>334</v>
      </c>
      <c r="E223" s="15" t="s">
        <v>335</v>
      </c>
      <c r="F223" s="16">
        <v>10</v>
      </c>
      <c r="G223" s="16" t="s">
        <v>531</v>
      </c>
      <c r="H223" s="17">
        <v>12</v>
      </c>
      <c r="I223" s="52"/>
      <c r="J223" s="51" t="s">
        <v>271</v>
      </c>
      <c r="K223" s="146">
        <v>1</v>
      </c>
      <c r="L223" s="145">
        <v>4.0000000000000001E-3</v>
      </c>
      <c r="P223" s="1">
        <f t="shared" si="10"/>
        <v>0</v>
      </c>
      <c r="Q223" s="1">
        <v>0.7</v>
      </c>
      <c r="R223" s="30">
        <v>9.4939999999994903E-2</v>
      </c>
      <c r="S223" s="4">
        <f t="shared" si="11"/>
        <v>0.79493999999999487</v>
      </c>
      <c r="X223" s="173">
        <v>2</v>
      </c>
      <c r="Y223" s="173">
        <v>2</v>
      </c>
    </row>
    <row r="224" spans="1:25" s="1" customFormat="1" ht="14.25" x14ac:dyDescent="0.2">
      <c r="A224" s="7">
        <f t="shared" si="12"/>
        <v>221</v>
      </c>
      <c r="B224" s="29"/>
      <c r="C224" s="72"/>
      <c r="D224" s="15" t="s">
        <v>336</v>
      </c>
      <c r="E224" s="15" t="s">
        <v>337</v>
      </c>
      <c r="F224" s="16">
        <v>10</v>
      </c>
      <c r="G224" s="16" t="s">
        <v>531</v>
      </c>
      <c r="H224" s="17">
        <v>12</v>
      </c>
      <c r="I224" s="50"/>
      <c r="J224" s="51" t="s">
        <v>271</v>
      </c>
      <c r="K224" s="146">
        <v>1</v>
      </c>
      <c r="L224" s="145">
        <v>4.0000000000000001E-3</v>
      </c>
      <c r="P224" s="1">
        <f t="shared" si="10"/>
        <v>0</v>
      </c>
      <c r="Q224" s="1">
        <v>0.7</v>
      </c>
      <c r="R224" s="30">
        <v>9.4929999999994893E-2</v>
      </c>
      <c r="S224" s="4">
        <f t="shared" si="11"/>
        <v>0.79492999999999481</v>
      </c>
      <c r="X224" s="173">
        <v>4</v>
      </c>
      <c r="Y224" s="173">
        <v>4</v>
      </c>
    </row>
    <row r="225" spans="1:25" s="1" customFormat="1" ht="14.25" x14ac:dyDescent="0.2">
      <c r="A225" s="7">
        <f t="shared" si="12"/>
        <v>222</v>
      </c>
      <c r="B225" s="29"/>
      <c r="C225" s="72"/>
      <c r="D225" s="15" t="s">
        <v>1323</v>
      </c>
      <c r="E225" s="15" t="s">
        <v>338</v>
      </c>
      <c r="F225" s="16">
        <v>10</v>
      </c>
      <c r="G225" s="16" t="s">
        <v>531</v>
      </c>
      <c r="H225" s="17">
        <v>12</v>
      </c>
      <c r="I225" s="50"/>
      <c r="J225" s="51" t="s">
        <v>271</v>
      </c>
      <c r="K225" s="146">
        <v>1</v>
      </c>
      <c r="L225" s="145">
        <v>4.0000000000000001E-3</v>
      </c>
      <c r="M225" s="1" t="s">
        <v>609</v>
      </c>
      <c r="N225" s="1" t="s">
        <v>612</v>
      </c>
      <c r="P225" s="1">
        <f t="shared" si="10"/>
        <v>0</v>
      </c>
      <c r="Q225" s="1">
        <v>0.7</v>
      </c>
      <c r="R225" s="30">
        <v>9.4919999999994897E-2</v>
      </c>
      <c r="S225" s="4">
        <f t="shared" si="11"/>
        <v>0.79491999999999485</v>
      </c>
      <c r="X225" s="173" t="s">
        <v>612</v>
      </c>
      <c r="Y225" s="173" t="s">
        <v>612</v>
      </c>
    </row>
    <row r="226" spans="1:25" s="1" customFormat="1" ht="15" x14ac:dyDescent="0.2">
      <c r="A226" s="7">
        <f t="shared" si="12"/>
        <v>223</v>
      </c>
      <c r="B226" s="29"/>
      <c r="C226" s="72"/>
      <c r="D226" s="15" t="s">
        <v>339</v>
      </c>
      <c r="E226" s="15" t="s">
        <v>340</v>
      </c>
      <c r="F226" s="16">
        <v>10</v>
      </c>
      <c r="G226" s="16" t="s">
        <v>531</v>
      </c>
      <c r="H226" s="17">
        <v>12</v>
      </c>
      <c r="I226" s="95" t="s">
        <v>983</v>
      </c>
      <c r="J226" s="51" t="s">
        <v>271</v>
      </c>
      <c r="K226" s="146">
        <v>1</v>
      </c>
      <c r="L226" s="145">
        <v>4.0000000000000001E-3</v>
      </c>
      <c r="M226" s="1" t="s">
        <v>599</v>
      </c>
      <c r="N226" s="1" t="s">
        <v>599</v>
      </c>
      <c r="P226" s="1">
        <f t="shared" si="10"/>
        <v>0</v>
      </c>
      <c r="Q226" s="1">
        <v>0.7</v>
      </c>
      <c r="R226" s="30">
        <v>9.4909999999994901E-2</v>
      </c>
      <c r="S226" s="4">
        <f t="shared" si="11"/>
        <v>0.7949099999999949</v>
      </c>
      <c r="X226" s="173">
        <v>3</v>
      </c>
      <c r="Y226" s="173">
        <v>3</v>
      </c>
    </row>
    <row r="227" spans="1:25" s="1" customFormat="1" ht="15" x14ac:dyDescent="0.2">
      <c r="A227" s="7">
        <f t="shared" si="12"/>
        <v>224</v>
      </c>
      <c r="B227" s="29"/>
      <c r="C227" s="72"/>
      <c r="D227" s="15" t="s">
        <v>341</v>
      </c>
      <c r="E227" s="15" t="s">
        <v>342</v>
      </c>
      <c r="F227" s="16">
        <v>10</v>
      </c>
      <c r="G227" s="16" t="s">
        <v>531</v>
      </c>
      <c r="H227" s="17">
        <v>12</v>
      </c>
      <c r="I227" s="98" t="s">
        <v>140</v>
      </c>
      <c r="J227" s="51" t="s">
        <v>271</v>
      </c>
      <c r="K227" s="146">
        <v>1</v>
      </c>
      <c r="L227" s="145">
        <v>4.0000000000000001E-3</v>
      </c>
      <c r="P227" s="1">
        <f t="shared" si="10"/>
        <v>0</v>
      </c>
      <c r="Q227" s="1">
        <v>0.7</v>
      </c>
      <c r="R227" s="30">
        <v>9.4899999999994905E-2</v>
      </c>
      <c r="S227" s="4">
        <f t="shared" si="11"/>
        <v>0.79489999999999483</v>
      </c>
      <c r="X227" s="173">
        <v>2</v>
      </c>
      <c r="Y227" s="173">
        <v>2</v>
      </c>
    </row>
    <row r="228" spans="1:25" s="1" customFormat="1" ht="14.25" x14ac:dyDescent="0.2">
      <c r="A228" s="7">
        <f t="shared" si="12"/>
        <v>225</v>
      </c>
      <c r="B228" s="29"/>
      <c r="C228" s="72"/>
      <c r="D228" s="15" t="s">
        <v>343</v>
      </c>
      <c r="E228" s="15" t="s">
        <v>344</v>
      </c>
      <c r="F228" s="16">
        <v>10</v>
      </c>
      <c r="G228" s="16" t="s">
        <v>563</v>
      </c>
      <c r="H228" s="17">
        <v>12</v>
      </c>
      <c r="I228" s="50"/>
      <c r="J228" s="51" t="s">
        <v>271</v>
      </c>
      <c r="K228" s="146">
        <v>1</v>
      </c>
      <c r="L228" s="145">
        <v>4.0000000000000001E-3</v>
      </c>
      <c r="M228" s="1" t="s">
        <v>612</v>
      </c>
      <c r="N228" s="1" t="s">
        <v>612</v>
      </c>
      <c r="P228" s="1">
        <f t="shared" si="10"/>
        <v>0</v>
      </c>
      <c r="Q228" s="1">
        <v>0.7</v>
      </c>
      <c r="R228" s="30">
        <v>9.4889999999994895E-2</v>
      </c>
      <c r="S228" s="4">
        <f t="shared" si="11"/>
        <v>0.79488999999999488</v>
      </c>
      <c r="X228" s="173" t="s">
        <v>612</v>
      </c>
      <c r="Y228" s="173" t="s">
        <v>612</v>
      </c>
    </row>
    <row r="229" spans="1:25" s="1" customFormat="1" ht="14.25" x14ac:dyDescent="0.2">
      <c r="A229" s="7">
        <f t="shared" si="12"/>
        <v>226</v>
      </c>
      <c r="B229" s="29"/>
      <c r="C229" s="72"/>
      <c r="D229" s="15" t="s">
        <v>1324</v>
      </c>
      <c r="E229" s="15" t="s">
        <v>345</v>
      </c>
      <c r="F229" s="16">
        <v>10</v>
      </c>
      <c r="G229" s="16" t="s">
        <v>564</v>
      </c>
      <c r="H229" s="17">
        <v>12</v>
      </c>
      <c r="I229" s="50"/>
      <c r="J229" s="51" t="s">
        <v>271</v>
      </c>
      <c r="K229" s="146">
        <v>1</v>
      </c>
      <c r="L229" s="145">
        <v>4.0000000000000001E-3</v>
      </c>
      <c r="M229" s="1" t="s">
        <v>588</v>
      </c>
      <c r="N229" s="1" t="s">
        <v>667</v>
      </c>
      <c r="P229" s="1">
        <f t="shared" si="10"/>
        <v>0</v>
      </c>
      <c r="Q229" s="1">
        <v>0.7</v>
      </c>
      <c r="R229" s="30">
        <v>9.4879999999994899E-2</v>
      </c>
      <c r="S229" s="4">
        <f t="shared" si="11"/>
        <v>0.79487999999999481</v>
      </c>
      <c r="X229" s="173">
        <v>2</v>
      </c>
      <c r="Y229" s="173">
        <v>2</v>
      </c>
    </row>
    <row r="230" spans="1:25" s="1" customFormat="1" ht="14.25" x14ac:dyDescent="0.2">
      <c r="A230" s="7">
        <f t="shared" si="12"/>
        <v>227</v>
      </c>
      <c r="B230" s="29"/>
      <c r="C230" s="72"/>
      <c r="D230" s="15" t="s">
        <v>1325</v>
      </c>
      <c r="E230" s="15" t="s">
        <v>346</v>
      </c>
      <c r="F230" s="16">
        <v>10</v>
      </c>
      <c r="G230" s="16" t="s">
        <v>562</v>
      </c>
      <c r="H230" s="17">
        <v>12</v>
      </c>
      <c r="I230" s="50"/>
      <c r="J230" s="51" t="s">
        <v>271</v>
      </c>
      <c r="K230" s="146">
        <v>1</v>
      </c>
      <c r="L230" s="145">
        <v>4.0000000000000001E-3</v>
      </c>
      <c r="M230" s="1" t="s">
        <v>599</v>
      </c>
      <c r="N230" s="1" t="s">
        <v>612</v>
      </c>
      <c r="P230" s="1">
        <f t="shared" si="10"/>
        <v>0</v>
      </c>
      <c r="Q230" s="1">
        <v>0.7</v>
      </c>
      <c r="R230" s="30">
        <v>9.4869999999994903E-2</v>
      </c>
      <c r="S230" s="4">
        <f t="shared" si="11"/>
        <v>0.79486999999999486</v>
      </c>
      <c r="X230" s="173">
        <v>2</v>
      </c>
      <c r="Y230" s="173">
        <v>2</v>
      </c>
    </row>
    <row r="231" spans="1:25" s="1" customFormat="1" ht="14.25" x14ac:dyDescent="0.2">
      <c r="A231" s="7">
        <f t="shared" si="12"/>
        <v>228</v>
      </c>
      <c r="B231" s="29"/>
      <c r="C231" s="72"/>
      <c r="D231" s="15" t="s">
        <v>1326</v>
      </c>
      <c r="E231" s="15" t="s">
        <v>346</v>
      </c>
      <c r="F231" s="16">
        <v>10</v>
      </c>
      <c r="G231" s="16" t="s">
        <v>531</v>
      </c>
      <c r="H231" s="17">
        <v>12</v>
      </c>
      <c r="I231" s="50"/>
      <c r="J231" s="51" t="s">
        <v>271</v>
      </c>
      <c r="K231" s="146">
        <v>1</v>
      </c>
      <c r="L231" s="145">
        <v>4.0000000000000001E-3</v>
      </c>
      <c r="M231" s="1" t="s">
        <v>609</v>
      </c>
      <c r="N231" s="1" t="s">
        <v>609</v>
      </c>
      <c r="P231" s="1">
        <f t="shared" si="10"/>
        <v>0</v>
      </c>
      <c r="Q231" s="1">
        <v>0.7</v>
      </c>
      <c r="R231" s="30">
        <v>9.4859999999994907E-2</v>
      </c>
      <c r="S231" s="4">
        <f t="shared" si="11"/>
        <v>0.7948599999999949</v>
      </c>
      <c r="X231" s="173">
        <v>2</v>
      </c>
      <c r="Y231" s="173">
        <v>2</v>
      </c>
    </row>
    <row r="232" spans="1:25" s="1" customFormat="1" ht="15" x14ac:dyDescent="0.2">
      <c r="A232" s="7">
        <f t="shared" si="12"/>
        <v>229</v>
      </c>
      <c r="B232" s="29"/>
      <c r="C232" s="72"/>
      <c r="D232" s="15" t="s">
        <v>347</v>
      </c>
      <c r="E232" s="15" t="s">
        <v>348</v>
      </c>
      <c r="F232" s="16">
        <v>10</v>
      </c>
      <c r="G232" s="16" t="s">
        <v>531</v>
      </c>
      <c r="H232" s="17">
        <v>12</v>
      </c>
      <c r="I232" s="94" t="s">
        <v>958</v>
      </c>
      <c r="J232" s="51" t="s">
        <v>271</v>
      </c>
      <c r="K232" s="146">
        <v>1</v>
      </c>
      <c r="L232" s="145">
        <v>4.0000000000000001E-3</v>
      </c>
      <c r="M232" s="1" t="s">
        <v>349</v>
      </c>
      <c r="N232" s="1" t="s">
        <v>599</v>
      </c>
      <c r="P232" s="1">
        <f t="shared" si="10"/>
        <v>0</v>
      </c>
      <c r="Q232" s="1">
        <v>0.7</v>
      </c>
      <c r="R232" s="30">
        <v>9.4849999999994897E-2</v>
      </c>
      <c r="S232" s="4">
        <f t="shared" si="11"/>
        <v>0.79484999999999484</v>
      </c>
      <c r="X232" s="173">
        <v>3</v>
      </c>
      <c r="Y232" s="173">
        <v>2</v>
      </c>
    </row>
    <row r="233" spans="1:25" s="1" customFormat="1" ht="14.25" x14ac:dyDescent="0.2">
      <c r="A233" s="7">
        <f t="shared" si="12"/>
        <v>230</v>
      </c>
      <c r="B233" s="29"/>
      <c r="C233" s="72"/>
      <c r="D233" s="15" t="s">
        <v>350</v>
      </c>
      <c r="E233" s="15" t="s">
        <v>351</v>
      </c>
      <c r="F233" s="16">
        <v>10</v>
      </c>
      <c r="G233" s="16" t="s">
        <v>562</v>
      </c>
      <c r="H233" s="17">
        <v>12</v>
      </c>
      <c r="I233" s="50"/>
      <c r="J233" s="51" t="s">
        <v>271</v>
      </c>
      <c r="K233" s="146">
        <v>1</v>
      </c>
      <c r="L233" s="145">
        <v>4.0000000000000001E-3</v>
      </c>
      <c r="M233" s="1" t="s">
        <v>588</v>
      </c>
      <c r="N233" s="1" t="s">
        <v>612</v>
      </c>
      <c r="P233" s="1">
        <f t="shared" si="10"/>
        <v>0</v>
      </c>
      <c r="Q233" s="1">
        <v>0.7</v>
      </c>
      <c r="R233" s="30">
        <v>9.4839999999994803E-2</v>
      </c>
      <c r="S233" s="4">
        <f t="shared" si="11"/>
        <v>0.79483999999999477</v>
      </c>
      <c r="X233" s="173">
        <v>1</v>
      </c>
      <c r="Y233" s="173">
        <v>1</v>
      </c>
    </row>
    <row r="234" spans="1:25" s="1" customFormat="1" ht="15" x14ac:dyDescent="0.2">
      <c r="A234" s="7">
        <f t="shared" si="12"/>
        <v>231</v>
      </c>
      <c r="B234" s="159"/>
      <c r="C234" s="181"/>
      <c r="D234" s="15" t="s">
        <v>992</v>
      </c>
      <c r="E234" s="15" t="s">
        <v>352</v>
      </c>
      <c r="F234" s="16">
        <v>10</v>
      </c>
      <c r="G234" s="16" t="s">
        <v>562</v>
      </c>
      <c r="H234" s="17">
        <v>0</v>
      </c>
      <c r="I234" s="94" t="s">
        <v>1405</v>
      </c>
      <c r="J234" s="51" t="s">
        <v>271</v>
      </c>
      <c r="K234" s="146">
        <v>1</v>
      </c>
      <c r="L234" s="145">
        <v>4.0000000000000001E-3</v>
      </c>
      <c r="M234" s="1" t="s">
        <v>588</v>
      </c>
      <c r="N234" s="1" t="s">
        <v>612</v>
      </c>
      <c r="P234" s="1">
        <f t="shared" si="10"/>
        <v>0</v>
      </c>
      <c r="Q234" s="1">
        <v>0.7</v>
      </c>
      <c r="R234" s="30">
        <v>9.4829999999994793E-2</v>
      </c>
      <c r="S234" s="4">
        <f t="shared" si="11"/>
        <v>0.79482999999999471</v>
      </c>
      <c r="X234" s="173" t="s">
        <v>612</v>
      </c>
      <c r="Y234" s="173">
        <v>1</v>
      </c>
    </row>
    <row r="235" spans="1:25" s="1" customFormat="1" ht="15" x14ac:dyDescent="0.2">
      <c r="A235" s="7">
        <f t="shared" si="12"/>
        <v>232</v>
      </c>
      <c r="B235" s="29"/>
      <c r="C235" s="72"/>
      <c r="D235" s="15" t="s">
        <v>1377</v>
      </c>
      <c r="E235" s="15" t="s">
        <v>1378</v>
      </c>
      <c r="F235" s="16">
        <v>8</v>
      </c>
      <c r="G235" s="16" t="s">
        <v>531</v>
      </c>
      <c r="H235" s="17">
        <v>12</v>
      </c>
      <c r="I235" s="94" t="s">
        <v>1375</v>
      </c>
      <c r="J235" s="51" t="s">
        <v>271</v>
      </c>
      <c r="K235" s="146">
        <v>1</v>
      </c>
      <c r="L235" s="145">
        <v>4.0000000000000001E-3</v>
      </c>
      <c r="M235" s="1" t="s">
        <v>814</v>
      </c>
      <c r="N235" s="1" t="s">
        <v>1379</v>
      </c>
      <c r="P235" s="1">
        <f t="shared" si="10"/>
        <v>0</v>
      </c>
      <c r="Q235" s="1">
        <v>0.7</v>
      </c>
      <c r="R235" s="30">
        <v>9.4819999999994797E-2</v>
      </c>
      <c r="S235" s="4">
        <f t="shared" si="11"/>
        <v>0.79481999999999475</v>
      </c>
      <c r="X235" s="173"/>
      <c r="Y235" s="1">
        <v>1</v>
      </c>
    </row>
    <row r="236" spans="1:25" s="1" customFormat="1" ht="14.25" x14ac:dyDescent="0.2">
      <c r="A236" s="7">
        <f t="shared" si="12"/>
        <v>233</v>
      </c>
      <c r="B236" s="29"/>
      <c r="C236" s="72"/>
      <c r="D236" s="18" t="s">
        <v>1226</v>
      </c>
      <c r="E236" s="18" t="s">
        <v>1227</v>
      </c>
      <c r="F236" s="16">
        <v>5</v>
      </c>
      <c r="G236" s="16" t="s">
        <v>531</v>
      </c>
      <c r="H236" s="17">
        <v>12</v>
      </c>
      <c r="I236" s="54"/>
      <c r="J236" s="51" t="s">
        <v>271</v>
      </c>
      <c r="K236" s="146">
        <v>0.5</v>
      </c>
      <c r="L236" s="145">
        <v>2E-3</v>
      </c>
      <c r="P236" s="1">
        <f t="shared" si="10"/>
        <v>0</v>
      </c>
      <c r="Q236" s="1">
        <v>0.7</v>
      </c>
      <c r="R236" s="30">
        <v>9.4809999999994801E-2</v>
      </c>
      <c r="S236" s="4">
        <f t="shared" si="11"/>
        <v>0.7948099999999948</v>
      </c>
      <c r="X236" s="173" t="s">
        <v>612</v>
      </c>
      <c r="Y236" s="173" t="s">
        <v>612</v>
      </c>
    </row>
    <row r="237" spans="1:25" s="1" customFormat="1" ht="14.25" x14ac:dyDescent="0.2">
      <c r="A237" s="7">
        <f t="shared" si="12"/>
        <v>234</v>
      </c>
      <c r="B237" s="29"/>
      <c r="C237" s="72"/>
      <c r="D237" s="15" t="s">
        <v>353</v>
      </c>
      <c r="E237" s="15" t="s">
        <v>354</v>
      </c>
      <c r="F237" s="16">
        <v>8</v>
      </c>
      <c r="G237" s="16" t="s">
        <v>531</v>
      </c>
      <c r="H237" s="17">
        <v>12</v>
      </c>
      <c r="I237" s="54"/>
      <c r="J237" s="51" t="s">
        <v>271</v>
      </c>
      <c r="K237" s="146">
        <v>1</v>
      </c>
      <c r="L237" s="145">
        <v>4.0000000000000001E-3</v>
      </c>
      <c r="M237" s="1" t="s">
        <v>609</v>
      </c>
      <c r="N237" s="1" t="s">
        <v>612</v>
      </c>
      <c r="P237" s="1">
        <f t="shared" si="10"/>
        <v>0</v>
      </c>
      <c r="Q237" s="1">
        <v>0.7</v>
      </c>
      <c r="R237" s="30">
        <v>9.4799999999994805E-2</v>
      </c>
      <c r="S237" s="4">
        <f t="shared" si="11"/>
        <v>0.79479999999999473</v>
      </c>
      <c r="X237" s="173" t="s">
        <v>612</v>
      </c>
      <c r="Y237" s="173" t="s">
        <v>612</v>
      </c>
    </row>
    <row r="238" spans="1:25" s="1" customFormat="1" ht="14.25" x14ac:dyDescent="0.2">
      <c r="A238" s="7">
        <f t="shared" si="12"/>
        <v>235</v>
      </c>
      <c r="B238" s="29"/>
      <c r="C238" s="72"/>
      <c r="D238" s="18" t="s">
        <v>475</v>
      </c>
      <c r="E238" s="18" t="s">
        <v>476</v>
      </c>
      <c r="F238" s="16">
        <v>5</v>
      </c>
      <c r="G238" s="16" t="s">
        <v>531</v>
      </c>
      <c r="H238" s="17">
        <v>12</v>
      </c>
      <c r="I238" s="54"/>
      <c r="J238" s="51" t="s">
        <v>271</v>
      </c>
      <c r="K238" s="146">
        <v>0.5</v>
      </c>
      <c r="L238" s="145">
        <v>2E-3</v>
      </c>
      <c r="P238" s="1">
        <f t="shared" si="10"/>
        <v>0</v>
      </c>
      <c r="Q238" s="1">
        <v>0.7</v>
      </c>
      <c r="R238" s="30">
        <v>9.4789999999994795E-2</v>
      </c>
      <c r="S238" s="4">
        <f t="shared" si="11"/>
        <v>0.79478999999999478</v>
      </c>
      <c r="X238" s="173" t="s">
        <v>612</v>
      </c>
      <c r="Y238" s="173" t="s">
        <v>612</v>
      </c>
    </row>
    <row r="239" spans="1:25" s="1" customFormat="1" ht="14.25" x14ac:dyDescent="0.2">
      <c r="A239" s="7">
        <f t="shared" si="12"/>
        <v>236</v>
      </c>
      <c r="B239" s="29"/>
      <c r="C239" s="72"/>
      <c r="D239" s="18" t="s">
        <v>477</v>
      </c>
      <c r="E239" s="18" t="s">
        <v>478</v>
      </c>
      <c r="F239" s="16">
        <v>5</v>
      </c>
      <c r="G239" s="16" t="s">
        <v>531</v>
      </c>
      <c r="H239" s="17">
        <v>12</v>
      </c>
      <c r="I239" s="54"/>
      <c r="J239" s="51" t="s">
        <v>271</v>
      </c>
      <c r="K239" s="146">
        <v>0.5</v>
      </c>
      <c r="L239" s="145">
        <v>2E-3</v>
      </c>
      <c r="P239" s="1">
        <f t="shared" si="10"/>
        <v>0</v>
      </c>
      <c r="Q239" s="1">
        <v>0.7</v>
      </c>
      <c r="R239" s="30">
        <v>9.4779999999994799E-2</v>
      </c>
      <c r="S239" s="4">
        <f t="shared" si="11"/>
        <v>0.79477999999999471</v>
      </c>
      <c r="X239" s="173" t="s">
        <v>612</v>
      </c>
      <c r="Y239" s="173" t="s">
        <v>612</v>
      </c>
    </row>
    <row r="240" spans="1:25" s="1" customFormat="1" ht="14.25" x14ac:dyDescent="0.2">
      <c r="A240" s="7">
        <f t="shared" si="12"/>
        <v>237</v>
      </c>
      <c r="B240" s="29"/>
      <c r="C240" s="72"/>
      <c r="D240" s="15" t="s">
        <v>355</v>
      </c>
      <c r="E240" s="15" t="s">
        <v>356</v>
      </c>
      <c r="F240" s="16">
        <v>5</v>
      </c>
      <c r="G240" s="16" t="s">
        <v>531</v>
      </c>
      <c r="H240" s="17">
        <v>12</v>
      </c>
      <c r="I240" s="50"/>
      <c r="J240" s="51" t="s">
        <v>271</v>
      </c>
      <c r="K240" s="146">
        <v>0.5</v>
      </c>
      <c r="L240" s="145">
        <v>2E-3</v>
      </c>
      <c r="P240" s="1">
        <f t="shared" si="10"/>
        <v>0</v>
      </c>
      <c r="Q240" s="1">
        <v>0.7</v>
      </c>
      <c r="R240" s="30">
        <v>9.4769999999994803E-2</v>
      </c>
      <c r="S240" s="4">
        <f t="shared" si="11"/>
        <v>0.79476999999999476</v>
      </c>
      <c r="X240" s="173">
        <v>1</v>
      </c>
      <c r="Y240" s="173">
        <v>1</v>
      </c>
    </row>
    <row r="241" spans="1:25" s="1" customFormat="1" ht="14.25" x14ac:dyDescent="0.2">
      <c r="A241" s="7">
        <f t="shared" si="12"/>
        <v>238</v>
      </c>
      <c r="B241" s="29"/>
      <c r="C241" s="72"/>
      <c r="D241" s="15" t="s">
        <v>264</v>
      </c>
      <c r="E241" s="15" t="s">
        <v>265</v>
      </c>
      <c r="F241" s="16">
        <v>5</v>
      </c>
      <c r="G241" s="16" t="s">
        <v>531</v>
      </c>
      <c r="H241" s="17">
        <v>12</v>
      </c>
      <c r="I241" s="50"/>
      <c r="J241" s="51" t="s">
        <v>271</v>
      </c>
      <c r="K241" s="146">
        <v>0.5</v>
      </c>
      <c r="L241" s="145">
        <v>2E-3</v>
      </c>
      <c r="P241" s="1">
        <f t="shared" si="10"/>
        <v>0</v>
      </c>
      <c r="Q241" s="1">
        <v>0.7</v>
      </c>
      <c r="R241" s="30">
        <v>9.4759999999994807E-2</v>
      </c>
      <c r="S241" s="4">
        <f t="shared" si="11"/>
        <v>0.7947599999999948</v>
      </c>
      <c r="X241" s="173" t="s">
        <v>612</v>
      </c>
      <c r="Y241" s="173" t="s">
        <v>612</v>
      </c>
    </row>
    <row r="242" spans="1:25" s="1" customFormat="1" ht="15" x14ac:dyDescent="0.2">
      <c r="A242" s="7">
        <f t="shared" si="12"/>
        <v>239</v>
      </c>
      <c r="B242" s="29"/>
      <c r="C242" s="72"/>
      <c r="D242" s="15" t="s">
        <v>917</v>
      </c>
      <c r="E242" s="15" t="s">
        <v>918</v>
      </c>
      <c r="F242" s="16">
        <v>5</v>
      </c>
      <c r="G242" s="16" t="s">
        <v>531</v>
      </c>
      <c r="H242" s="17">
        <v>12</v>
      </c>
      <c r="I242" s="94" t="s">
        <v>919</v>
      </c>
      <c r="J242" s="51" t="s">
        <v>271</v>
      </c>
      <c r="K242" s="146">
        <v>0.5</v>
      </c>
      <c r="L242" s="145">
        <v>2E-3</v>
      </c>
      <c r="P242" s="1">
        <f t="shared" si="10"/>
        <v>0</v>
      </c>
      <c r="Q242" s="1">
        <v>0.7</v>
      </c>
      <c r="R242" s="30">
        <v>9.4749999999994797E-2</v>
      </c>
      <c r="S242" s="4">
        <f t="shared" si="11"/>
        <v>0.79474999999999474</v>
      </c>
      <c r="X242" s="173" t="s">
        <v>612</v>
      </c>
      <c r="Y242" s="173" t="s">
        <v>612</v>
      </c>
    </row>
    <row r="243" spans="1:25" s="1" customFormat="1" ht="14.25" x14ac:dyDescent="0.2">
      <c r="A243" s="7">
        <f t="shared" si="12"/>
        <v>240</v>
      </c>
      <c r="B243" s="29"/>
      <c r="C243" s="72"/>
      <c r="D243" s="18" t="s">
        <v>1327</v>
      </c>
      <c r="E243" s="18" t="s">
        <v>488</v>
      </c>
      <c r="F243" s="16">
        <v>5</v>
      </c>
      <c r="G243" s="16" t="s">
        <v>531</v>
      </c>
      <c r="H243" s="17">
        <v>12</v>
      </c>
      <c r="I243" s="54"/>
      <c r="J243" s="51" t="s">
        <v>271</v>
      </c>
      <c r="K243" s="146">
        <v>0.5</v>
      </c>
      <c r="L243" s="145">
        <v>2E-3</v>
      </c>
      <c r="P243" s="1">
        <f t="shared" si="10"/>
        <v>0</v>
      </c>
      <c r="Q243" s="1">
        <v>0.7</v>
      </c>
      <c r="R243" s="30">
        <v>9.4739999999994703E-2</v>
      </c>
      <c r="S243" s="4">
        <f t="shared" si="11"/>
        <v>0.79473999999999467</v>
      </c>
      <c r="X243" s="173" t="s">
        <v>612</v>
      </c>
      <c r="Y243" s="173" t="s">
        <v>612</v>
      </c>
    </row>
    <row r="244" spans="1:25" s="1" customFormat="1" ht="14.25" x14ac:dyDescent="0.2">
      <c r="A244" s="7">
        <f t="shared" si="12"/>
        <v>241</v>
      </c>
      <c r="B244" s="29"/>
      <c r="C244" s="72"/>
      <c r="D244" s="18" t="s">
        <v>1328</v>
      </c>
      <c r="E244" s="18" t="s">
        <v>474</v>
      </c>
      <c r="F244" s="16">
        <v>5</v>
      </c>
      <c r="G244" s="16" t="s">
        <v>531</v>
      </c>
      <c r="H244" s="17">
        <v>12</v>
      </c>
      <c r="I244" s="54"/>
      <c r="J244" s="51" t="s">
        <v>271</v>
      </c>
      <c r="K244" s="146">
        <v>0.5</v>
      </c>
      <c r="L244" s="145">
        <v>2E-3</v>
      </c>
      <c r="P244" s="1">
        <f t="shared" si="10"/>
        <v>0</v>
      </c>
      <c r="Q244" s="1">
        <v>0.7</v>
      </c>
      <c r="R244" s="30">
        <v>9.4729999999994693E-2</v>
      </c>
      <c r="S244" s="4">
        <f t="shared" si="11"/>
        <v>0.79472999999999461</v>
      </c>
      <c r="X244" s="173" t="s">
        <v>612</v>
      </c>
      <c r="Y244" s="173" t="s">
        <v>612</v>
      </c>
    </row>
    <row r="245" spans="1:25" s="1" customFormat="1" ht="14.25" x14ac:dyDescent="0.2">
      <c r="A245" s="7">
        <f t="shared" si="12"/>
        <v>242</v>
      </c>
      <c r="B245" s="29"/>
      <c r="C245" s="72"/>
      <c r="D245" s="15" t="s">
        <v>357</v>
      </c>
      <c r="E245" s="15" t="s">
        <v>358</v>
      </c>
      <c r="F245" s="16">
        <v>5</v>
      </c>
      <c r="G245" s="16" t="s">
        <v>531</v>
      </c>
      <c r="H245" s="17">
        <v>12</v>
      </c>
      <c r="I245" s="50"/>
      <c r="J245" s="51" t="s">
        <v>271</v>
      </c>
      <c r="K245" s="146">
        <v>0.5</v>
      </c>
      <c r="L245" s="145">
        <v>2E-3</v>
      </c>
      <c r="M245" s="1" t="s">
        <v>7</v>
      </c>
      <c r="N245" s="1" t="s">
        <v>612</v>
      </c>
      <c r="P245" s="1">
        <f t="shared" si="10"/>
        <v>0</v>
      </c>
      <c r="Q245" s="1">
        <v>0.7</v>
      </c>
      <c r="R245" s="30">
        <v>9.4719999999994697E-2</v>
      </c>
      <c r="S245" s="4">
        <f t="shared" si="11"/>
        <v>0.79471999999999465</v>
      </c>
      <c r="X245" s="173">
        <v>1</v>
      </c>
      <c r="Y245" s="173">
        <v>1</v>
      </c>
    </row>
    <row r="246" spans="1:25" s="1" customFormat="1" ht="14.25" x14ac:dyDescent="0.2">
      <c r="A246" s="7">
        <f t="shared" si="12"/>
        <v>243</v>
      </c>
      <c r="B246" s="29"/>
      <c r="C246" s="72"/>
      <c r="D246" s="18" t="s">
        <v>489</v>
      </c>
      <c r="E246" s="18" t="s">
        <v>490</v>
      </c>
      <c r="F246" s="16">
        <v>3</v>
      </c>
      <c r="G246" s="16" t="s">
        <v>563</v>
      </c>
      <c r="H246" s="17">
        <v>12</v>
      </c>
      <c r="I246" s="54"/>
      <c r="J246" s="51" t="s">
        <v>271</v>
      </c>
      <c r="K246" s="146">
        <v>1</v>
      </c>
      <c r="L246" s="145">
        <v>4.0000000000000001E-3</v>
      </c>
      <c r="P246" s="1">
        <f t="shared" si="10"/>
        <v>0</v>
      </c>
      <c r="Q246" s="1">
        <v>0.7</v>
      </c>
      <c r="R246" s="30">
        <v>9.4709999999994701E-2</v>
      </c>
      <c r="S246" s="4">
        <f t="shared" si="11"/>
        <v>0.7947099999999947</v>
      </c>
      <c r="X246" s="173" t="s">
        <v>612</v>
      </c>
      <c r="Y246" s="173" t="s">
        <v>612</v>
      </c>
    </row>
    <row r="247" spans="1:25" s="1" customFormat="1" ht="15" x14ac:dyDescent="0.2">
      <c r="A247" s="7">
        <f t="shared" si="12"/>
        <v>244</v>
      </c>
      <c r="B247" s="29"/>
      <c r="C247" s="72"/>
      <c r="D247" s="15" t="s">
        <v>989</v>
      </c>
      <c r="E247" s="15" t="s">
        <v>990</v>
      </c>
      <c r="F247" s="16">
        <v>10</v>
      </c>
      <c r="G247" s="16" t="s">
        <v>531</v>
      </c>
      <c r="H247" s="17">
        <v>12</v>
      </c>
      <c r="I247" s="94" t="s">
        <v>983</v>
      </c>
      <c r="J247" s="51" t="s">
        <v>271</v>
      </c>
      <c r="K247" s="146">
        <v>1</v>
      </c>
      <c r="L247" s="145">
        <v>4.0000000000000001E-3</v>
      </c>
      <c r="P247" s="1">
        <f t="shared" si="10"/>
        <v>0</v>
      </c>
      <c r="Q247" s="1">
        <v>0.7</v>
      </c>
      <c r="R247" s="30">
        <v>9.4699999999994705E-2</v>
      </c>
      <c r="S247" s="4">
        <f t="shared" si="11"/>
        <v>0.79469999999999463</v>
      </c>
      <c r="X247" s="173">
        <v>2</v>
      </c>
      <c r="Y247" s="173">
        <v>2</v>
      </c>
    </row>
    <row r="248" spans="1:25" s="1" customFormat="1" ht="14.25" x14ac:dyDescent="0.2">
      <c r="A248" s="7">
        <f t="shared" si="12"/>
        <v>245</v>
      </c>
      <c r="B248" s="29"/>
      <c r="C248" s="72"/>
      <c r="D248" s="15" t="s">
        <v>1228</v>
      </c>
      <c r="E248" s="15" t="s">
        <v>359</v>
      </c>
      <c r="F248" s="16">
        <v>10</v>
      </c>
      <c r="G248" s="16" t="s">
        <v>562</v>
      </c>
      <c r="H248" s="17">
        <v>12</v>
      </c>
      <c r="I248" s="50"/>
      <c r="J248" s="51" t="s">
        <v>271</v>
      </c>
      <c r="K248" s="146">
        <v>1</v>
      </c>
      <c r="L248" s="145">
        <v>4.0000000000000001E-3</v>
      </c>
      <c r="M248" s="1" t="s">
        <v>605</v>
      </c>
      <c r="N248" s="1" t="s">
        <v>609</v>
      </c>
      <c r="P248" s="1">
        <f t="shared" si="10"/>
        <v>0</v>
      </c>
      <c r="Q248" s="1">
        <v>0.7</v>
      </c>
      <c r="R248" s="30">
        <v>9.4689999999994695E-2</v>
      </c>
      <c r="S248" s="4">
        <f t="shared" si="11"/>
        <v>0.79468999999999468</v>
      </c>
      <c r="X248" s="173">
        <v>2</v>
      </c>
      <c r="Y248" s="173">
        <v>2</v>
      </c>
    </row>
    <row r="249" spans="1:25" s="1" customFormat="1" ht="14.25" x14ac:dyDescent="0.2">
      <c r="A249" s="7">
        <f t="shared" si="12"/>
        <v>246</v>
      </c>
      <c r="B249" s="29"/>
      <c r="C249" s="72"/>
      <c r="D249" s="15" t="s">
        <v>360</v>
      </c>
      <c r="E249" s="15" t="s">
        <v>361</v>
      </c>
      <c r="F249" s="16">
        <v>10</v>
      </c>
      <c r="G249" s="16" t="s">
        <v>531</v>
      </c>
      <c r="H249" s="17">
        <v>12</v>
      </c>
      <c r="I249" s="50"/>
      <c r="J249" s="51" t="s">
        <v>271</v>
      </c>
      <c r="K249" s="146">
        <v>1</v>
      </c>
      <c r="L249" s="145">
        <v>4.0000000000000001E-3</v>
      </c>
      <c r="M249" s="1" t="s">
        <v>599</v>
      </c>
      <c r="N249" s="1" t="s">
        <v>609</v>
      </c>
      <c r="P249" s="1">
        <f t="shared" si="10"/>
        <v>0</v>
      </c>
      <c r="Q249" s="1">
        <v>0.7</v>
      </c>
      <c r="R249" s="30">
        <v>9.4679999999994699E-2</v>
      </c>
      <c r="S249" s="4">
        <f t="shared" si="11"/>
        <v>0.79467999999999461</v>
      </c>
      <c r="X249" s="173">
        <v>3</v>
      </c>
      <c r="Y249" s="173">
        <v>2</v>
      </c>
    </row>
    <row r="250" spans="1:25" s="1" customFormat="1" ht="14.25" x14ac:dyDescent="0.2">
      <c r="A250" s="7">
        <f t="shared" si="12"/>
        <v>247</v>
      </c>
      <c r="B250" s="29"/>
      <c r="C250" s="72"/>
      <c r="D250" s="15" t="s">
        <v>362</v>
      </c>
      <c r="E250" s="15" t="s">
        <v>363</v>
      </c>
      <c r="F250" s="16">
        <v>10</v>
      </c>
      <c r="G250" s="16" t="s">
        <v>563</v>
      </c>
      <c r="H250" s="17">
        <v>12</v>
      </c>
      <c r="I250" s="50"/>
      <c r="J250" s="51" t="s">
        <v>271</v>
      </c>
      <c r="K250" s="146">
        <v>1</v>
      </c>
      <c r="L250" s="145">
        <v>4.0000000000000001E-3</v>
      </c>
      <c r="M250" s="1" t="s">
        <v>609</v>
      </c>
      <c r="N250" s="1" t="s">
        <v>588</v>
      </c>
      <c r="P250" s="1">
        <f t="shared" si="10"/>
        <v>0</v>
      </c>
      <c r="Q250" s="1">
        <v>0.7</v>
      </c>
      <c r="R250" s="30">
        <v>9.4669999999994703E-2</v>
      </c>
      <c r="S250" s="4">
        <f t="shared" si="11"/>
        <v>0.79466999999999466</v>
      </c>
      <c r="X250" s="173" t="s">
        <v>612</v>
      </c>
      <c r="Y250" s="173" t="s">
        <v>612</v>
      </c>
    </row>
    <row r="251" spans="1:25" s="1" customFormat="1" ht="14.25" x14ac:dyDescent="0.2">
      <c r="A251" s="7">
        <f t="shared" si="12"/>
        <v>248</v>
      </c>
      <c r="B251" s="29"/>
      <c r="C251" s="72"/>
      <c r="D251" s="18" t="s">
        <v>1329</v>
      </c>
      <c r="E251" s="18" t="s">
        <v>491</v>
      </c>
      <c r="F251" s="16">
        <v>3</v>
      </c>
      <c r="G251" s="16" t="s">
        <v>531</v>
      </c>
      <c r="H251" s="17">
        <v>12</v>
      </c>
      <c r="I251" s="54"/>
      <c r="J251" s="51" t="s">
        <v>271</v>
      </c>
      <c r="K251" s="146">
        <v>1</v>
      </c>
      <c r="L251" s="145">
        <v>4.0000000000000001E-3</v>
      </c>
      <c r="P251" s="1">
        <f t="shared" si="10"/>
        <v>0</v>
      </c>
      <c r="Q251" s="1">
        <v>0.7</v>
      </c>
      <c r="R251" s="30">
        <v>9.4659999999994707E-2</v>
      </c>
      <c r="S251" s="4">
        <f t="shared" si="11"/>
        <v>0.7946599999999947</v>
      </c>
      <c r="X251" s="173" t="s">
        <v>612</v>
      </c>
      <c r="Y251" s="173" t="s">
        <v>612</v>
      </c>
    </row>
    <row r="252" spans="1:25" s="1" customFormat="1" ht="14.25" x14ac:dyDescent="0.2">
      <c r="A252" s="7">
        <f t="shared" si="12"/>
        <v>249</v>
      </c>
      <c r="B252" s="29"/>
      <c r="C252" s="72"/>
      <c r="D252" s="15" t="s">
        <v>364</v>
      </c>
      <c r="E252" s="15" t="s">
        <v>365</v>
      </c>
      <c r="F252" s="16">
        <v>10</v>
      </c>
      <c r="G252" s="16" t="s">
        <v>562</v>
      </c>
      <c r="H252" s="17">
        <v>12</v>
      </c>
      <c r="I252" s="52"/>
      <c r="J252" s="51" t="s">
        <v>271</v>
      </c>
      <c r="K252" s="146">
        <v>1</v>
      </c>
      <c r="L252" s="145">
        <v>4.0000000000000001E-3</v>
      </c>
      <c r="M252" s="1" t="s">
        <v>609</v>
      </c>
      <c r="N252" s="1" t="s">
        <v>612</v>
      </c>
      <c r="P252" s="1">
        <f t="shared" si="10"/>
        <v>0</v>
      </c>
      <c r="Q252" s="1">
        <v>0.7</v>
      </c>
      <c r="R252" s="30">
        <v>9.4649999999994697E-2</v>
      </c>
      <c r="S252" s="4">
        <f t="shared" si="11"/>
        <v>0.79464999999999464</v>
      </c>
      <c r="X252" s="173" t="s">
        <v>612</v>
      </c>
      <c r="Y252" s="173" t="s">
        <v>612</v>
      </c>
    </row>
    <row r="253" spans="1:25" s="1" customFormat="1" ht="14.25" x14ac:dyDescent="0.2">
      <c r="A253" s="7">
        <f t="shared" si="12"/>
        <v>250</v>
      </c>
      <c r="B253" s="29"/>
      <c r="C253" s="72"/>
      <c r="D253" s="15" t="s">
        <v>1205</v>
      </c>
      <c r="E253" s="15" t="s">
        <v>131</v>
      </c>
      <c r="F253" s="16">
        <v>10</v>
      </c>
      <c r="G253" s="16" t="s">
        <v>531</v>
      </c>
      <c r="H253" s="17">
        <v>12</v>
      </c>
      <c r="I253" s="50"/>
      <c r="J253" s="51" t="s">
        <v>271</v>
      </c>
      <c r="K253" s="146">
        <v>1</v>
      </c>
      <c r="L253" s="145">
        <v>4.0000000000000001E-3</v>
      </c>
      <c r="M253" s="1" t="s">
        <v>588</v>
      </c>
      <c r="N253" s="1" t="s">
        <v>612</v>
      </c>
      <c r="P253" s="1">
        <f t="shared" si="10"/>
        <v>0</v>
      </c>
      <c r="Q253" s="1">
        <v>0.7</v>
      </c>
      <c r="R253" s="30">
        <v>9.4639999999994603E-2</v>
      </c>
      <c r="S253" s="4">
        <f t="shared" si="11"/>
        <v>0.79463999999999457</v>
      </c>
      <c r="X253" s="173" t="s">
        <v>612</v>
      </c>
      <c r="Y253" s="173" t="s">
        <v>612</v>
      </c>
    </row>
    <row r="254" spans="1:25" s="1" customFormat="1" ht="14.25" x14ac:dyDescent="0.2">
      <c r="A254" s="7">
        <f t="shared" si="12"/>
        <v>251</v>
      </c>
      <c r="B254" s="29"/>
      <c r="C254" s="72"/>
      <c r="D254" s="15" t="s">
        <v>1206</v>
      </c>
      <c r="E254" s="15" t="s">
        <v>52</v>
      </c>
      <c r="F254" s="16">
        <v>10</v>
      </c>
      <c r="G254" s="16" t="s">
        <v>531</v>
      </c>
      <c r="H254" s="17">
        <v>12</v>
      </c>
      <c r="I254" s="50"/>
      <c r="J254" s="51" t="s">
        <v>271</v>
      </c>
      <c r="K254" s="146">
        <v>1</v>
      </c>
      <c r="L254" s="145">
        <v>4.0000000000000001E-3</v>
      </c>
      <c r="P254" s="1">
        <f t="shared" si="10"/>
        <v>0</v>
      </c>
      <c r="Q254" s="1">
        <v>0.7</v>
      </c>
      <c r="R254" s="30">
        <v>9.4629999999994593E-2</v>
      </c>
      <c r="S254" s="4">
        <f t="shared" si="11"/>
        <v>0.79462999999999451</v>
      </c>
      <c r="X254" s="173" t="s">
        <v>612</v>
      </c>
      <c r="Y254" s="173" t="s">
        <v>612</v>
      </c>
    </row>
    <row r="255" spans="1:25" s="1" customFormat="1" ht="14.25" x14ac:dyDescent="0.2">
      <c r="A255" s="7">
        <f t="shared" si="12"/>
        <v>252</v>
      </c>
      <c r="B255" s="29"/>
      <c r="C255" s="72"/>
      <c r="D255" s="15" t="s">
        <v>366</v>
      </c>
      <c r="E255" s="15" t="s">
        <v>367</v>
      </c>
      <c r="F255" s="16">
        <v>10</v>
      </c>
      <c r="G255" s="16" t="s">
        <v>531</v>
      </c>
      <c r="H255" s="17">
        <v>12</v>
      </c>
      <c r="I255" s="52"/>
      <c r="J255" s="51" t="s">
        <v>271</v>
      </c>
      <c r="K255" s="146">
        <v>1</v>
      </c>
      <c r="L255" s="145">
        <v>4.0000000000000001E-3</v>
      </c>
      <c r="M255" s="1" t="s">
        <v>349</v>
      </c>
      <c r="N255" s="1" t="s">
        <v>8</v>
      </c>
      <c r="P255" s="1">
        <f t="shared" si="10"/>
        <v>0</v>
      </c>
      <c r="Q255" s="1">
        <v>0.7</v>
      </c>
      <c r="R255" s="30">
        <v>9.4619999999994597E-2</v>
      </c>
      <c r="S255" s="4">
        <f t="shared" si="11"/>
        <v>0.79461999999999455</v>
      </c>
      <c r="X255" s="173">
        <v>3</v>
      </c>
      <c r="Y255" s="173">
        <v>3</v>
      </c>
    </row>
    <row r="256" spans="1:25" s="1" customFormat="1" ht="14.25" x14ac:dyDescent="0.2">
      <c r="A256" s="7">
        <f t="shared" si="12"/>
        <v>253</v>
      </c>
      <c r="B256" s="29"/>
      <c r="C256" s="72"/>
      <c r="D256" s="15" t="s">
        <v>370</v>
      </c>
      <c r="E256" s="15" t="s">
        <v>371</v>
      </c>
      <c r="F256" s="16">
        <v>10</v>
      </c>
      <c r="G256" s="16" t="s">
        <v>531</v>
      </c>
      <c r="H256" s="17">
        <v>12</v>
      </c>
      <c r="I256" s="52"/>
      <c r="J256" s="51" t="s">
        <v>271</v>
      </c>
      <c r="K256" s="146">
        <v>1</v>
      </c>
      <c r="L256" s="145">
        <v>4.0000000000000001E-3</v>
      </c>
      <c r="P256" s="1">
        <f t="shared" si="10"/>
        <v>0</v>
      </c>
      <c r="Q256" s="1">
        <v>0.7</v>
      </c>
      <c r="R256" s="30">
        <v>9.4609999999994601E-2</v>
      </c>
      <c r="S256" s="4">
        <f t="shared" si="11"/>
        <v>0.7946099999999946</v>
      </c>
      <c r="X256" s="173" t="s">
        <v>612</v>
      </c>
      <c r="Y256" s="173" t="s">
        <v>612</v>
      </c>
    </row>
    <row r="257" spans="1:25" s="1" customFormat="1" ht="15" x14ac:dyDescent="0.2">
      <c r="A257" s="7">
        <f t="shared" si="12"/>
        <v>254</v>
      </c>
      <c r="B257" s="29"/>
      <c r="C257" s="72"/>
      <c r="D257" s="15" t="s">
        <v>368</v>
      </c>
      <c r="E257" s="15" t="s">
        <v>369</v>
      </c>
      <c r="F257" s="16">
        <v>10</v>
      </c>
      <c r="G257" s="16" t="s">
        <v>563</v>
      </c>
      <c r="H257" s="17">
        <v>12</v>
      </c>
      <c r="I257" s="95" t="s">
        <v>946</v>
      </c>
      <c r="J257" s="51" t="s">
        <v>271</v>
      </c>
      <c r="K257" s="146">
        <v>1</v>
      </c>
      <c r="L257" s="145">
        <v>4.0000000000000001E-3</v>
      </c>
      <c r="M257" s="1" t="s">
        <v>7</v>
      </c>
      <c r="N257" s="1" t="s">
        <v>588</v>
      </c>
      <c r="P257" s="1">
        <f t="shared" si="10"/>
        <v>0</v>
      </c>
      <c r="Q257" s="1">
        <v>0.7</v>
      </c>
      <c r="R257" s="30">
        <v>9.4599999999994605E-2</v>
      </c>
      <c r="S257" s="4">
        <f t="shared" si="11"/>
        <v>0.79459999999999453</v>
      </c>
      <c r="X257" s="173">
        <v>1</v>
      </c>
      <c r="Y257" s="173">
        <v>1</v>
      </c>
    </row>
    <row r="258" spans="1:25" s="1" customFormat="1" ht="14.25" x14ac:dyDescent="0.2">
      <c r="A258" s="7">
        <f t="shared" si="12"/>
        <v>255</v>
      </c>
      <c r="B258" s="29"/>
      <c r="C258" s="72"/>
      <c r="D258" s="15" t="s">
        <v>1229</v>
      </c>
      <c r="E258" s="15" t="s">
        <v>1230</v>
      </c>
      <c r="F258" s="16">
        <v>5</v>
      </c>
      <c r="G258" s="16" t="s">
        <v>531</v>
      </c>
      <c r="H258" s="17">
        <v>12</v>
      </c>
      <c r="I258" s="52"/>
      <c r="J258" s="51" t="s">
        <v>271</v>
      </c>
      <c r="K258" s="146">
        <v>1</v>
      </c>
      <c r="L258" s="145">
        <v>4.0000000000000001E-3</v>
      </c>
      <c r="P258" s="1">
        <f t="shared" si="10"/>
        <v>0</v>
      </c>
      <c r="Q258" s="1">
        <v>0.7</v>
      </c>
      <c r="R258" s="30">
        <v>9.4589999999994595E-2</v>
      </c>
      <c r="S258" s="4">
        <f t="shared" si="11"/>
        <v>0.79458999999999458</v>
      </c>
      <c r="X258" s="173">
        <v>1</v>
      </c>
      <c r="Y258" s="173">
        <v>1</v>
      </c>
    </row>
    <row r="259" spans="1:25" s="1" customFormat="1" ht="14.25" x14ac:dyDescent="0.2">
      <c r="A259" s="7">
        <f t="shared" si="12"/>
        <v>256</v>
      </c>
      <c r="B259" s="29"/>
      <c r="C259" s="72"/>
      <c r="D259" s="15" t="s">
        <v>372</v>
      </c>
      <c r="E259" s="15" t="s">
        <v>373</v>
      </c>
      <c r="F259" s="16">
        <v>10</v>
      </c>
      <c r="G259" s="16" t="s">
        <v>562</v>
      </c>
      <c r="H259" s="17">
        <v>12</v>
      </c>
      <c r="I259" s="52" t="s">
        <v>1353</v>
      </c>
      <c r="J259" s="51" t="s">
        <v>271</v>
      </c>
      <c r="K259" s="146">
        <v>1</v>
      </c>
      <c r="L259" s="145">
        <v>4.0000000000000001E-3</v>
      </c>
      <c r="M259" s="1" t="s">
        <v>599</v>
      </c>
      <c r="N259" s="1" t="s">
        <v>612</v>
      </c>
      <c r="P259" s="1">
        <f t="shared" si="10"/>
        <v>0</v>
      </c>
      <c r="Q259" s="1">
        <v>0.7</v>
      </c>
      <c r="R259" s="30">
        <v>9.4579999999994599E-2</v>
      </c>
      <c r="S259" s="4">
        <f t="shared" si="11"/>
        <v>0.79457999999999451</v>
      </c>
      <c r="X259" s="173">
        <v>2</v>
      </c>
      <c r="Y259" s="173">
        <v>2</v>
      </c>
    </row>
    <row r="260" spans="1:25" s="1" customFormat="1" ht="14.25" x14ac:dyDescent="0.2">
      <c r="A260" s="7">
        <f t="shared" si="12"/>
        <v>257</v>
      </c>
      <c r="B260" s="29"/>
      <c r="C260" s="72"/>
      <c r="D260" s="15" t="s">
        <v>374</v>
      </c>
      <c r="E260" s="15" t="s">
        <v>375</v>
      </c>
      <c r="F260" s="16">
        <v>10</v>
      </c>
      <c r="G260" s="16" t="s">
        <v>562</v>
      </c>
      <c r="H260" s="17">
        <v>12</v>
      </c>
      <c r="I260" s="52"/>
      <c r="J260" s="51" t="s">
        <v>271</v>
      </c>
      <c r="K260" s="146">
        <v>1</v>
      </c>
      <c r="L260" s="145">
        <v>4.0000000000000001E-3</v>
      </c>
      <c r="P260" s="1">
        <f t="shared" ref="P260:P280" si="13">IF(C260=0,0,1)</f>
        <v>0</v>
      </c>
      <c r="Q260" s="1">
        <v>0.7</v>
      </c>
      <c r="R260" s="30">
        <v>9.4569999999994603E-2</v>
      </c>
      <c r="S260" s="4">
        <f t="shared" ref="S260:S280" si="14">SUM(Q260+R260+P260)</f>
        <v>0.79456999999999456</v>
      </c>
      <c r="X260" s="173">
        <v>2</v>
      </c>
      <c r="Y260" s="173">
        <v>2</v>
      </c>
    </row>
    <row r="261" spans="1:25" s="1" customFormat="1" ht="14.25" x14ac:dyDescent="0.2">
      <c r="A261" s="7">
        <f t="shared" si="12"/>
        <v>258</v>
      </c>
      <c r="B261" s="29"/>
      <c r="C261" s="72"/>
      <c r="D261" s="18" t="s">
        <v>492</v>
      </c>
      <c r="E261" s="18" t="s">
        <v>493</v>
      </c>
      <c r="F261" s="16">
        <v>3</v>
      </c>
      <c r="G261" s="16" t="s">
        <v>531</v>
      </c>
      <c r="H261" s="17">
        <v>12</v>
      </c>
      <c r="I261" s="54"/>
      <c r="J261" s="51" t="s">
        <v>271</v>
      </c>
      <c r="K261" s="146">
        <v>1</v>
      </c>
      <c r="L261" s="145">
        <v>4.0000000000000001E-3</v>
      </c>
      <c r="P261" s="1">
        <f t="shared" si="13"/>
        <v>0</v>
      </c>
      <c r="Q261" s="1">
        <v>0.7</v>
      </c>
      <c r="R261" s="30">
        <v>9.4559999999994607E-2</v>
      </c>
      <c r="S261" s="4">
        <f t="shared" si="14"/>
        <v>0.7945599999999946</v>
      </c>
      <c r="X261" s="173" t="s">
        <v>612</v>
      </c>
      <c r="Y261" s="173" t="s">
        <v>612</v>
      </c>
    </row>
    <row r="262" spans="1:25" s="1" customFormat="1" ht="14.25" x14ac:dyDescent="0.2">
      <c r="A262" s="7">
        <f t="shared" si="12"/>
        <v>259</v>
      </c>
      <c r="B262" s="29"/>
      <c r="C262" s="72"/>
      <c r="D262" s="18" t="s">
        <v>494</v>
      </c>
      <c r="E262" s="18" t="s">
        <v>495</v>
      </c>
      <c r="F262" s="16">
        <v>3</v>
      </c>
      <c r="G262" s="16" t="s">
        <v>531</v>
      </c>
      <c r="H262" s="17">
        <v>12</v>
      </c>
      <c r="I262" s="54"/>
      <c r="J262" s="51" t="s">
        <v>271</v>
      </c>
      <c r="K262" s="146">
        <v>1</v>
      </c>
      <c r="L262" s="145">
        <v>4.0000000000000001E-3</v>
      </c>
      <c r="P262" s="1">
        <f t="shared" si="13"/>
        <v>0</v>
      </c>
      <c r="Q262" s="1">
        <v>0.7</v>
      </c>
      <c r="R262" s="30">
        <v>9.4549999999994597E-2</v>
      </c>
      <c r="S262" s="4">
        <f t="shared" si="14"/>
        <v>0.79454999999999454</v>
      </c>
      <c r="X262" s="173" t="s">
        <v>612</v>
      </c>
      <c r="Y262" s="173" t="s">
        <v>612</v>
      </c>
    </row>
    <row r="263" spans="1:25" s="1" customFormat="1" ht="14.25" x14ac:dyDescent="0.2">
      <c r="A263" s="7">
        <f t="shared" si="12"/>
        <v>260</v>
      </c>
      <c r="B263" s="29"/>
      <c r="C263" s="72"/>
      <c r="D263" s="18" t="s">
        <v>496</v>
      </c>
      <c r="E263" s="18" t="s">
        <v>497</v>
      </c>
      <c r="F263" s="16">
        <v>3</v>
      </c>
      <c r="G263" s="16" t="s">
        <v>531</v>
      </c>
      <c r="H263" s="17">
        <v>12</v>
      </c>
      <c r="I263" s="54"/>
      <c r="J263" s="51" t="s">
        <v>271</v>
      </c>
      <c r="K263" s="146">
        <v>1</v>
      </c>
      <c r="L263" s="145">
        <v>4.0000000000000001E-3</v>
      </c>
      <c r="P263" s="1">
        <f t="shared" si="13"/>
        <v>0</v>
      </c>
      <c r="Q263" s="1">
        <v>0.7</v>
      </c>
      <c r="R263" s="30">
        <v>9.4539999999994503E-2</v>
      </c>
      <c r="S263" s="4">
        <f t="shared" si="14"/>
        <v>0.79453999999999447</v>
      </c>
      <c r="X263" s="173" t="s">
        <v>612</v>
      </c>
      <c r="Y263" s="173" t="s">
        <v>612</v>
      </c>
    </row>
    <row r="264" spans="1:25" s="1" customFormat="1" ht="14.25" x14ac:dyDescent="0.2">
      <c r="A264" s="7">
        <f t="shared" si="12"/>
        <v>261</v>
      </c>
      <c r="B264" s="29"/>
      <c r="C264" s="72"/>
      <c r="D264" s="18" t="s">
        <v>498</v>
      </c>
      <c r="E264" s="18" t="s">
        <v>499</v>
      </c>
      <c r="F264" s="16">
        <v>3</v>
      </c>
      <c r="G264" s="16" t="s">
        <v>531</v>
      </c>
      <c r="H264" s="17">
        <v>12</v>
      </c>
      <c r="I264" s="54"/>
      <c r="J264" s="51" t="s">
        <v>271</v>
      </c>
      <c r="K264" s="146">
        <v>1</v>
      </c>
      <c r="L264" s="145">
        <v>4.0000000000000001E-3</v>
      </c>
      <c r="P264" s="1">
        <f t="shared" si="13"/>
        <v>0</v>
      </c>
      <c r="Q264" s="1">
        <v>0.7</v>
      </c>
      <c r="R264" s="30">
        <v>9.4529999999994493E-2</v>
      </c>
      <c r="S264" s="4">
        <f t="shared" si="14"/>
        <v>0.79452999999999441</v>
      </c>
      <c r="X264" s="173" t="s">
        <v>612</v>
      </c>
      <c r="Y264" s="173" t="s">
        <v>612</v>
      </c>
    </row>
    <row r="265" spans="1:25" s="1" customFormat="1" ht="14.25" x14ac:dyDescent="0.2">
      <c r="A265" s="7">
        <f t="shared" si="12"/>
        <v>262</v>
      </c>
      <c r="B265" s="29"/>
      <c r="C265" s="72"/>
      <c r="D265" s="15" t="s">
        <v>1231</v>
      </c>
      <c r="E265" s="15" t="s">
        <v>1232</v>
      </c>
      <c r="F265" s="16">
        <v>10</v>
      </c>
      <c r="G265" s="16" t="s">
        <v>562</v>
      </c>
      <c r="H265" s="17">
        <v>12</v>
      </c>
      <c r="I265" s="52"/>
      <c r="J265" s="51" t="s">
        <v>271</v>
      </c>
      <c r="K265" s="146">
        <v>1</v>
      </c>
      <c r="L265" s="145">
        <v>4.0000000000000001E-3</v>
      </c>
      <c r="P265" s="1">
        <f t="shared" si="13"/>
        <v>0</v>
      </c>
      <c r="Q265" s="1">
        <v>0.7</v>
      </c>
      <c r="R265" s="30">
        <v>9.4519999999994497E-2</v>
      </c>
      <c r="S265" s="4">
        <f t="shared" si="14"/>
        <v>0.79451999999999445</v>
      </c>
      <c r="X265" s="173" t="s">
        <v>612</v>
      </c>
      <c r="Y265" s="173" t="s">
        <v>612</v>
      </c>
    </row>
    <row r="266" spans="1:25" s="1" customFormat="1" ht="14.25" x14ac:dyDescent="0.2">
      <c r="A266" s="7">
        <f t="shared" si="12"/>
        <v>263</v>
      </c>
      <c r="B266" s="29"/>
      <c r="C266" s="72"/>
      <c r="D266" s="15" t="s">
        <v>376</v>
      </c>
      <c r="E266" s="15" t="s">
        <v>377</v>
      </c>
      <c r="F266" s="16">
        <v>10</v>
      </c>
      <c r="G266" s="16" t="s">
        <v>562</v>
      </c>
      <c r="H266" s="17">
        <v>12</v>
      </c>
      <c r="I266" s="50"/>
      <c r="J266" s="51" t="s">
        <v>271</v>
      </c>
      <c r="K266" s="146">
        <v>1</v>
      </c>
      <c r="L266" s="145">
        <v>4.0000000000000001E-3</v>
      </c>
      <c r="P266" s="1">
        <f t="shared" si="13"/>
        <v>0</v>
      </c>
      <c r="Q266" s="1">
        <v>0.7</v>
      </c>
      <c r="R266" s="30">
        <v>9.4509999999994501E-2</v>
      </c>
      <c r="S266" s="4">
        <f t="shared" si="14"/>
        <v>0.7945099999999945</v>
      </c>
      <c r="X266" s="173">
        <v>3</v>
      </c>
      <c r="Y266" s="173">
        <v>3</v>
      </c>
    </row>
    <row r="267" spans="1:25" s="1" customFormat="1" ht="14.25" x14ac:dyDescent="0.2">
      <c r="A267" s="7">
        <f t="shared" si="12"/>
        <v>264</v>
      </c>
      <c r="B267" s="29"/>
      <c r="C267" s="72"/>
      <c r="D267" s="15" t="s">
        <v>378</v>
      </c>
      <c r="E267" s="15" t="s">
        <v>379</v>
      </c>
      <c r="F267" s="16">
        <v>10</v>
      </c>
      <c r="G267" s="16" t="s">
        <v>531</v>
      </c>
      <c r="H267" s="17">
        <v>12</v>
      </c>
      <c r="I267" s="50"/>
      <c r="J267" s="51" t="s">
        <v>271</v>
      </c>
      <c r="K267" s="146">
        <v>1</v>
      </c>
      <c r="L267" s="145">
        <v>4.0000000000000001E-3</v>
      </c>
      <c r="P267" s="1">
        <f t="shared" si="13"/>
        <v>0</v>
      </c>
      <c r="Q267" s="1">
        <v>0.7</v>
      </c>
      <c r="R267" s="30">
        <v>9.4499999999994505E-2</v>
      </c>
      <c r="S267" s="4">
        <f t="shared" si="14"/>
        <v>0.79449999999999443</v>
      </c>
      <c r="X267" s="173">
        <v>2</v>
      </c>
      <c r="Y267" s="173">
        <v>2</v>
      </c>
    </row>
    <row r="268" spans="1:25" s="1" customFormat="1" ht="14.25" x14ac:dyDescent="0.2">
      <c r="A268" s="7">
        <f t="shared" si="12"/>
        <v>265</v>
      </c>
      <c r="B268" s="29"/>
      <c r="C268" s="72"/>
      <c r="D268" s="15" t="s">
        <v>380</v>
      </c>
      <c r="E268" s="15" t="s">
        <v>381</v>
      </c>
      <c r="F268" s="16">
        <v>10</v>
      </c>
      <c r="G268" s="16" t="s">
        <v>531</v>
      </c>
      <c r="H268" s="17">
        <v>12</v>
      </c>
      <c r="I268" s="50"/>
      <c r="J268" s="51" t="s">
        <v>271</v>
      </c>
      <c r="K268" s="146">
        <v>1</v>
      </c>
      <c r="L268" s="145">
        <v>4.0000000000000001E-3</v>
      </c>
      <c r="P268" s="1">
        <f t="shared" si="13"/>
        <v>0</v>
      </c>
      <c r="Q268" s="1">
        <v>0.7</v>
      </c>
      <c r="R268" s="30">
        <v>9.4489999999994495E-2</v>
      </c>
      <c r="S268" s="4">
        <f t="shared" si="14"/>
        <v>0.79448999999999448</v>
      </c>
      <c r="X268" s="173">
        <v>2</v>
      </c>
      <c r="Y268" s="173">
        <v>2</v>
      </c>
    </row>
    <row r="269" spans="1:25" s="1" customFormat="1" ht="15" x14ac:dyDescent="0.2">
      <c r="A269" s="7">
        <f t="shared" si="12"/>
        <v>266</v>
      </c>
      <c r="B269" s="29"/>
      <c r="C269" s="72"/>
      <c r="D269" s="15" t="s">
        <v>382</v>
      </c>
      <c r="E269" s="15" t="s">
        <v>991</v>
      </c>
      <c r="F269" s="16">
        <v>10</v>
      </c>
      <c r="G269" s="16" t="s">
        <v>531</v>
      </c>
      <c r="H269" s="17">
        <v>12</v>
      </c>
      <c r="I269" s="94" t="s">
        <v>983</v>
      </c>
      <c r="J269" s="51" t="s">
        <v>271</v>
      </c>
      <c r="K269" s="146">
        <v>1</v>
      </c>
      <c r="L269" s="145">
        <v>4.0000000000000001E-3</v>
      </c>
      <c r="M269" s="1" t="s">
        <v>163</v>
      </c>
      <c r="N269" s="1" t="s">
        <v>612</v>
      </c>
      <c r="P269" s="1">
        <f t="shared" si="13"/>
        <v>0</v>
      </c>
      <c r="Q269" s="1">
        <v>0.7</v>
      </c>
      <c r="R269" s="30">
        <v>9.4479999999994499E-2</v>
      </c>
      <c r="S269" s="4">
        <f t="shared" si="14"/>
        <v>0.79447999999999441</v>
      </c>
      <c r="X269" s="173" t="s">
        <v>612</v>
      </c>
      <c r="Y269" s="173" t="s">
        <v>612</v>
      </c>
    </row>
    <row r="270" spans="1:25" s="1" customFormat="1" ht="14.25" x14ac:dyDescent="0.2">
      <c r="A270" s="7">
        <f t="shared" ref="A270:A280" si="15">RANK(S270,S$4:S$280,0)</f>
        <v>267</v>
      </c>
      <c r="B270" s="29"/>
      <c r="C270" s="72"/>
      <c r="D270" s="15" t="s">
        <v>873</v>
      </c>
      <c r="E270" s="15" t="s">
        <v>874</v>
      </c>
      <c r="F270" s="16">
        <v>10</v>
      </c>
      <c r="G270" s="16" t="s">
        <v>531</v>
      </c>
      <c r="H270" s="17">
        <v>12</v>
      </c>
      <c r="I270" s="50"/>
      <c r="J270" s="51" t="s">
        <v>271</v>
      </c>
      <c r="K270" s="146">
        <v>1</v>
      </c>
      <c r="L270" s="145">
        <v>4.0000000000000001E-3</v>
      </c>
      <c r="P270" s="1">
        <f t="shared" si="13"/>
        <v>0</v>
      </c>
      <c r="Q270" s="1">
        <v>0.7</v>
      </c>
      <c r="R270" s="30">
        <v>9.4469999999994503E-2</v>
      </c>
      <c r="S270" s="4">
        <f t="shared" si="14"/>
        <v>0.79446999999999446</v>
      </c>
      <c r="X270" s="173" t="s">
        <v>612</v>
      </c>
      <c r="Y270" s="173" t="s">
        <v>612</v>
      </c>
    </row>
    <row r="271" spans="1:25" s="1" customFormat="1" ht="15" x14ac:dyDescent="0.2">
      <c r="A271" s="7">
        <f t="shared" si="15"/>
        <v>268</v>
      </c>
      <c r="B271" s="29"/>
      <c r="C271" s="72"/>
      <c r="D271" s="18" t="s">
        <v>500</v>
      </c>
      <c r="E271" s="18" t="s">
        <v>501</v>
      </c>
      <c r="F271" s="16">
        <v>3</v>
      </c>
      <c r="G271" s="16" t="s">
        <v>531</v>
      </c>
      <c r="H271" s="17">
        <v>12</v>
      </c>
      <c r="I271" s="91" t="s">
        <v>1038</v>
      </c>
      <c r="J271" s="51" t="s">
        <v>271</v>
      </c>
      <c r="K271" s="146">
        <v>1</v>
      </c>
      <c r="L271" s="145">
        <v>4.0000000000000001E-3</v>
      </c>
      <c r="P271" s="1">
        <f t="shared" si="13"/>
        <v>0</v>
      </c>
      <c r="Q271" s="1">
        <v>0.7</v>
      </c>
      <c r="R271" s="30">
        <v>9.4459999999994507E-2</v>
      </c>
      <c r="S271" s="4">
        <f t="shared" si="14"/>
        <v>0.7944599999999945</v>
      </c>
      <c r="X271" s="173" t="s">
        <v>612</v>
      </c>
      <c r="Y271" s="173" t="s">
        <v>612</v>
      </c>
    </row>
    <row r="272" spans="1:25" s="1" customFormat="1" ht="14.25" x14ac:dyDescent="0.2">
      <c r="A272" s="7">
        <f t="shared" si="15"/>
        <v>269</v>
      </c>
      <c r="B272" s="29"/>
      <c r="C272" s="72"/>
      <c r="D272" s="18" t="s">
        <v>502</v>
      </c>
      <c r="E272" s="18" t="s">
        <v>503</v>
      </c>
      <c r="F272" s="16">
        <v>3</v>
      </c>
      <c r="G272" s="16" t="s">
        <v>531</v>
      </c>
      <c r="H272" s="17">
        <v>12</v>
      </c>
      <c r="I272" s="54"/>
      <c r="J272" s="51" t="s">
        <v>271</v>
      </c>
      <c r="K272" s="146">
        <v>1</v>
      </c>
      <c r="L272" s="145">
        <v>4.0000000000000001E-3</v>
      </c>
      <c r="P272" s="1">
        <f t="shared" si="13"/>
        <v>0</v>
      </c>
      <c r="Q272" s="1">
        <v>0.7</v>
      </c>
      <c r="R272" s="30">
        <v>9.4449999999994497E-2</v>
      </c>
      <c r="S272" s="4">
        <f t="shared" si="14"/>
        <v>0.79444999999999444</v>
      </c>
      <c r="X272" s="173" t="s">
        <v>612</v>
      </c>
      <c r="Y272" s="173" t="s">
        <v>612</v>
      </c>
    </row>
    <row r="273" spans="1:25" s="1" customFormat="1" ht="15" x14ac:dyDescent="0.2">
      <c r="A273" s="7">
        <f t="shared" si="15"/>
        <v>270</v>
      </c>
      <c r="B273" s="29"/>
      <c r="C273" s="72"/>
      <c r="D273" s="18" t="s">
        <v>997</v>
      </c>
      <c r="E273" s="18" t="s">
        <v>998</v>
      </c>
      <c r="F273" s="16">
        <v>3</v>
      </c>
      <c r="G273" s="16" t="s">
        <v>531</v>
      </c>
      <c r="H273" s="17">
        <v>12</v>
      </c>
      <c r="I273" s="94" t="s">
        <v>996</v>
      </c>
      <c r="J273" s="51" t="s">
        <v>271</v>
      </c>
      <c r="K273" s="146">
        <v>1</v>
      </c>
      <c r="L273" s="145">
        <v>4.0000000000000001E-3</v>
      </c>
      <c r="P273" s="1">
        <f t="shared" si="13"/>
        <v>0</v>
      </c>
      <c r="Q273" s="1">
        <v>0.7</v>
      </c>
      <c r="R273" s="30">
        <v>9.4439999999994403E-2</v>
      </c>
      <c r="S273" s="4">
        <f t="shared" si="14"/>
        <v>0.79443999999999437</v>
      </c>
      <c r="X273" s="173">
        <v>2</v>
      </c>
      <c r="Y273" s="173">
        <v>2</v>
      </c>
    </row>
    <row r="274" spans="1:25" s="1" customFormat="1" ht="14.25" x14ac:dyDescent="0.2">
      <c r="A274" s="7">
        <f t="shared" si="15"/>
        <v>271</v>
      </c>
      <c r="B274" s="29"/>
      <c r="C274" s="72"/>
      <c r="D274" s="15" t="s">
        <v>1330</v>
      </c>
      <c r="E274" s="15" t="s">
        <v>383</v>
      </c>
      <c r="F274" s="16">
        <v>10</v>
      </c>
      <c r="G274" s="16" t="s">
        <v>562</v>
      </c>
      <c r="H274" s="17">
        <v>12</v>
      </c>
      <c r="I274" s="50"/>
      <c r="J274" s="51" t="s">
        <v>271</v>
      </c>
      <c r="K274" s="146">
        <v>1</v>
      </c>
      <c r="L274" s="145">
        <v>4.0000000000000001E-3</v>
      </c>
      <c r="P274" s="1">
        <f t="shared" si="13"/>
        <v>0</v>
      </c>
      <c r="Q274" s="1">
        <v>0.7</v>
      </c>
      <c r="R274" s="30">
        <v>9.4429999999994393E-2</v>
      </c>
      <c r="S274" s="4">
        <f t="shared" si="14"/>
        <v>0.79442999999999431</v>
      </c>
      <c r="X274" s="173" t="s">
        <v>612</v>
      </c>
      <c r="Y274" s="173" t="s">
        <v>612</v>
      </c>
    </row>
    <row r="275" spans="1:25" s="1" customFormat="1" ht="14.25" x14ac:dyDescent="0.2">
      <c r="A275" s="7">
        <f t="shared" si="15"/>
        <v>272</v>
      </c>
      <c r="B275" s="29"/>
      <c r="C275" s="72"/>
      <c r="D275" s="15" t="s">
        <v>384</v>
      </c>
      <c r="E275" s="15" t="s">
        <v>385</v>
      </c>
      <c r="F275" s="16">
        <v>10</v>
      </c>
      <c r="G275" s="16" t="s">
        <v>562</v>
      </c>
      <c r="H275" s="17">
        <v>12</v>
      </c>
      <c r="I275" s="50"/>
      <c r="J275" s="51" t="s">
        <v>271</v>
      </c>
      <c r="K275" s="146">
        <v>1</v>
      </c>
      <c r="L275" s="145">
        <v>4.0000000000000001E-3</v>
      </c>
      <c r="P275" s="1">
        <f t="shared" si="13"/>
        <v>0</v>
      </c>
      <c r="Q275" s="1">
        <v>0.7</v>
      </c>
      <c r="R275" s="30">
        <v>9.4419999999994397E-2</v>
      </c>
      <c r="S275" s="4">
        <f t="shared" si="14"/>
        <v>0.79441999999999435</v>
      </c>
      <c r="X275" s="173">
        <v>2</v>
      </c>
      <c r="Y275" s="173">
        <v>2</v>
      </c>
    </row>
    <row r="276" spans="1:25" s="1" customFormat="1" ht="14.25" x14ac:dyDescent="0.2">
      <c r="A276" s="7">
        <f t="shared" si="15"/>
        <v>273</v>
      </c>
      <c r="B276" s="29"/>
      <c r="C276" s="72"/>
      <c r="D276" s="15" t="s">
        <v>386</v>
      </c>
      <c r="E276" s="15" t="s">
        <v>887</v>
      </c>
      <c r="F276" s="16">
        <v>5</v>
      </c>
      <c r="G276" s="16" t="s">
        <v>531</v>
      </c>
      <c r="H276" s="17">
        <v>12</v>
      </c>
      <c r="I276" s="50"/>
      <c r="J276" s="51" t="s">
        <v>271</v>
      </c>
      <c r="K276" s="146">
        <v>1</v>
      </c>
      <c r="L276" s="145">
        <v>4.0000000000000001E-3</v>
      </c>
      <c r="P276" s="1">
        <f t="shared" si="13"/>
        <v>0</v>
      </c>
      <c r="Q276" s="1">
        <v>0.7</v>
      </c>
      <c r="R276" s="30">
        <v>9.4409999999994401E-2</v>
      </c>
      <c r="S276" s="4">
        <f t="shared" si="14"/>
        <v>0.7944099999999944</v>
      </c>
      <c r="X276" s="173">
        <v>2</v>
      </c>
      <c r="Y276" s="173">
        <v>2</v>
      </c>
    </row>
    <row r="277" spans="1:25" s="1" customFormat="1" ht="14.25" x14ac:dyDescent="0.2">
      <c r="A277" s="7">
        <f t="shared" si="15"/>
        <v>274</v>
      </c>
      <c r="B277" s="29"/>
      <c r="C277" s="72"/>
      <c r="D277" s="18" t="s">
        <v>1331</v>
      </c>
      <c r="E277" s="18" t="s">
        <v>128</v>
      </c>
      <c r="F277" s="16">
        <v>3</v>
      </c>
      <c r="G277" s="16" t="s">
        <v>531</v>
      </c>
      <c r="H277" s="17">
        <v>12</v>
      </c>
      <c r="I277" s="54"/>
      <c r="J277" s="51" t="s">
        <v>271</v>
      </c>
      <c r="K277" s="146">
        <v>1</v>
      </c>
      <c r="L277" s="145">
        <v>4.0000000000000001E-3</v>
      </c>
      <c r="P277" s="1">
        <f t="shared" si="13"/>
        <v>0</v>
      </c>
      <c r="Q277" s="1">
        <v>0.7</v>
      </c>
      <c r="R277" s="30">
        <v>9.4399999999994405E-2</v>
      </c>
      <c r="S277" s="4">
        <f t="shared" si="14"/>
        <v>0.79439999999999433</v>
      </c>
      <c r="X277" s="173" t="s">
        <v>612</v>
      </c>
      <c r="Y277" s="173" t="s">
        <v>612</v>
      </c>
    </row>
    <row r="278" spans="1:25" s="1" customFormat="1" ht="15" x14ac:dyDescent="0.2">
      <c r="A278" s="7">
        <f t="shared" si="15"/>
        <v>275</v>
      </c>
      <c r="B278" s="29"/>
      <c r="C278" s="72"/>
      <c r="D278" s="15" t="s">
        <v>387</v>
      </c>
      <c r="E278" s="15" t="s">
        <v>388</v>
      </c>
      <c r="F278" s="16">
        <v>10</v>
      </c>
      <c r="G278" s="16" t="s">
        <v>562</v>
      </c>
      <c r="H278" s="17">
        <v>12</v>
      </c>
      <c r="I278" s="94" t="s">
        <v>996</v>
      </c>
      <c r="J278" s="51" t="s">
        <v>271</v>
      </c>
      <c r="K278" s="146">
        <v>1</v>
      </c>
      <c r="L278" s="145">
        <v>4.0000000000000001E-3</v>
      </c>
      <c r="M278" s="1" t="s">
        <v>7</v>
      </c>
      <c r="N278" s="1" t="s">
        <v>7</v>
      </c>
      <c r="P278" s="1">
        <f t="shared" si="13"/>
        <v>0</v>
      </c>
      <c r="Q278" s="1">
        <v>0.7</v>
      </c>
      <c r="R278" s="30">
        <v>9.4389999999994395E-2</v>
      </c>
      <c r="S278" s="4">
        <f t="shared" si="14"/>
        <v>0.79438999999999438</v>
      </c>
      <c r="X278" s="173">
        <v>1</v>
      </c>
      <c r="Y278" s="173">
        <v>1</v>
      </c>
    </row>
    <row r="279" spans="1:25" s="1" customFormat="1" ht="14.25" x14ac:dyDescent="0.2">
      <c r="A279" s="7">
        <f t="shared" si="15"/>
        <v>276</v>
      </c>
      <c r="B279" s="29"/>
      <c r="C279" s="72"/>
      <c r="D279" s="18" t="s">
        <v>504</v>
      </c>
      <c r="E279" s="18" t="s">
        <v>505</v>
      </c>
      <c r="F279" s="16">
        <v>3</v>
      </c>
      <c r="G279" s="16" t="s">
        <v>531</v>
      </c>
      <c r="H279" s="17">
        <v>12</v>
      </c>
      <c r="I279" s="54"/>
      <c r="J279" s="51" t="s">
        <v>271</v>
      </c>
      <c r="K279" s="146">
        <v>1</v>
      </c>
      <c r="L279" s="145">
        <v>4.0000000000000001E-3</v>
      </c>
      <c r="P279" s="1">
        <f t="shared" si="13"/>
        <v>0</v>
      </c>
      <c r="Q279" s="1">
        <v>0.7</v>
      </c>
      <c r="R279" s="30">
        <v>9.4379999999994399E-2</v>
      </c>
      <c r="S279" s="4">
        <f t="shared" si="14"/>
        <v>0.79437999999999431</v>
      </c>
      <c r="X279" s="173">
        <v>1</v>
      </c>
      <c r="Y279" s="173">
        <v>1</v>
      </c>
    </row>
    <row r="280" spans="1:25" s="1" customFormat="1" ht="14.25" x14ac:dyDescent="0.2">
      <c r="A280" s="7">
        <f t="shared" si="15"/>
        <v>277</v>
      </c>
      <c r="B280" s="29"/>
      <c r="C280" s="72"/>
      <c r="D280" s="15" t="s">
        <v>1376</v>
      </c>
      <c r="E280" s="15" t="s">
        <v>390</v>
      </c>
      <c r="F280" s="16">
        <v>8</v>
      </c>
      <c r="G280" s="16" t="s">
        <v>563</v>
      </c>
      <c r="H280" s="17">
        <v>12</v>
      </c>
      <c r="I280" s="50"/>
      <c r="J280" s="51" t="s">
        <v>271</v>
      </c>
      <c r="K280" s="146">
        <v>1</v>
      </c>
      <c r="L280" s="145">
        <v>4.0000000000000001E-3</v>
      </c>
      <c r="M280" s="1" t="s">
        <v>7</v>
      </c>
      <c r="N280" s="1" t="s">
        <v>588</v>
      </c>
      <c r="P280" s="1">
        <f t="shared" si="13"/>
        <v>0</v>
      </c>
      <c r="Q280" s="1">
        <v>0.7</v>
      </c>
      <c r="R280" s="30">
        <v>9.4369999999994403E-2</v>
      </c>
      <c r="S280" s="4">
        <f t="shared" si="14"/>
        <v>0.79436999999999436</v>
      </c>
      <c r="X280" s="173">
        <v>1</v>
      </c>
      <c r="Y280" s="173">
        <v>1</v>
      </c>
    </row>
    <row r="281" spans="1:25" ht="39.950000000000003" customHeight="1" x14ac:dyDescent="0.2">
      <c r="B281" s="267" t="s">
        <v>811</v>
      </c>
      <c r="C281" s="268"/>
      <c r="D281" s="268"/>
      <c r="E281" s="268"/>
      <c r="F281" s="268"/>
      <c r="G281" s="268"/>
      <c r="H281" s="268"/>
      <c r="I281" s="268"/>
      <c r="J281" s="269"/>
      <c r="K281" s="269"/>
      <c r="L281" s="270"/>
      <c r="S281" s="138"/>
    </row>
  </sheetData>
  <mergeCells count="2">
    <mergeCell ref="B1:L1"/>
    <mergeCell ref="B281:L281"/>
  </mergeCells>
  <phoneticPr fontId="1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Y270"/>
  <sheetViews>
    <sheetView defaultGridColor="0" topLeftCell="B1" colorId="8" zoomScaleNormal="100" zoomScaleSheetLayoutView="85" workbookViewId="0">
      <selection activeCell="B1" sqref="B1:L1"/>
    </sheetView>
  </sheetViews>
  <sheetFormatPr defaultRowHeight="12.75" x14ac:dyDescent="0.2"/>
  <cols>
    <col min="1" max="1" width="8.7109375" hidden="1" customWidth="1"/>
    <col min="2" max="2" width="9.140625" customWidth="1"/>
    <col min="3" max="3" width="7.28515625" customWidth="1"/>
    <col min="4" max="4" width="54.7109375" customWidth="1"/>
    <col min="5" max="5" width="40.7109375" customWidth="1"/>
    <col min="6" max="7" width="11.7109375" customWidth="1"/>
    <col min="8" max="8" width="11.7109375" hidden="1" customWidth="1"/>
    <col min="9" max="9" width="33.7109375" customWidth="1"/>
    <col min="10" max="11" width="10.7109375" customWidth="1"/>
    <col min="12" max="12" width="10.7109375" style="21" hidden="1" customWidth="1"/>
    <col min="13" max="18" width="9.140625" hidden="1" customWidth="1"/>
    <col min="19" max="19" width="10.42578125" hidden="1" customWidth="1"/>
    <col min="20" max="20" width="11" hidden="1" customWidth="1"/>
    <col min="21" max="23" width="9.140625" hidden="1" customWidth="1"/>
    <col min="24" max="24" width="9.140625" style="174" hidden="1" customWidth="1"/>
    <col min="25" max="25" width="9.140625" hidden="1" customWidth="1"/>
    <col min="26" max="26" width="9.140625" customWidth="1"/>
  </cols>
  <sheetData>
    <row r="1" spans="1:25" ht="39.950000000000003" customHeight="1" x14ac:dyDescent="0.2">
      <c r="A1" s="38"/>
      <c r="B1" s="265" t="s">
        <v>391</v>
      </c>
      <c r="C1" s="260"/>
      <c r="D1" s="260"/>
      <c r="E1" s="260"/>
      <c r="F1" s="260"/>
      <c r="G1" s="260"/>
      <c r="H1" s="260"/>
      <c r="I1" s="260"/>
      <c r="J1" s="261"/>
      <c r="K1" s="261"/>
      <c r="L1" s="266"/>
      <c r="M1" s="38"/>
      <c r="N1" s="38"/>
    </row>
    <row r="2" spans="1:25" ht="35.1" customHeight="1" x14ac:dyDescent="0.25">
      <c r="A2" s="35" t="s">
        <v>108</v>
      </c>
      <c r="B2" s="33" t="s">
        <v>107</v>
      </c>
      <c r="C2" s="34" t="s">
        <v>106</v>
      </c>
      <c r="D2" s="10" t="s">
        <v>528</v>
      </c>
      <c r="E2" s="10" t="s">
        <v>529</v>
      </c>
      <c r="F2" s="10" t="s">
        <v>530</v>
      </c>
      <c r="G2" s="10" t="s">
        <v>559</v>
      </c>
      <c r="H2" s="10" t="s">
        <v>560</v>
      </c>
      <c r="I2" s="10" t="s">
        <v>561</v>
      </c>
      <c r="J2" s="48" t="s">
        <v>487</v>
      </c>
      <c r="K2" s="102" t="s">
        <v>928</v>
      </c>
      <c r="L2" s="66" t="s">
        <v>1102</v>
      </c>
      <c r="M2" s="36" t="s">
        <v>136</v>
      </c>
      <c r="N2" s="36" t="s">
        <v>137</v>
      </c>
      <c r="Y2" s="179" t="s">
        <v>1393</v>
      </c>
    </row>
    <row r="3" spans="1:25" ht="3" customHeight="1" x14ac:dyDescent="0.25">
      <c r="A3" s="35"/>
      <c r="B3" s="60"/>
      <c r="C3" s="61"/>
      <c r="D3" s="62"/>
      <c r="E3" s="62"/>
      <c r="F3" s="62"/>
      <c r="G3" s="62"/>
      <c r="H3" s="62"/>
      <c r="I3" s="10"/>
      <c r="J3" s="48"/>
      <c r="K3" s="48"/>
      <c r="L3" s="66"/>
      <c r="M3" s="36"/>
      <c r="N3" s="36"/>
      <c r="Y3" s="174"/>
    </row>
    <row r="4" spans="1:25" ht="14.25" customHeight="1" x14ac:dyDescent="0.25">
      <c r="A4" s="7">
        <f>RANK(S4,S$4:S$48,0)</f>
        <v>1</v>
      </c>
      <c r="B4" s="29"/>
      <c r="C4" s="43"/>
      <c r="D4" s="49" t="s">
        <v>1401</v>
      </c>
      <c r="E4" s="78"/>
      <c r="F4" s="9">
        <v>1</v>
      </c>
      <c r="G4" s="9" t="s">
        <v>531</v>
      </c>
      <c r="H4" s="14">
        <v>0.1</v>
      </c>
      <c r="I4" s="53"/>
      <c r="J4" s="101" t="s">
        <v>892</v>
      </c>
      <c r="K4" s="101" t="s">
        <v>1403</v>
      </c>
      <c r="L4" s="104">
        <f>C4/1000*1</f>
        <v>0</v>
      </c>
      <c r="M4" s="36"/>
      <c r="N4" s="36"/>
      <c r="P4" s="1">
        <f t="shared" ref="P4:P47" si="0">IF(C4=0,0,1)</f>
        <v>0</v>
      </c>
      <c r="Q4" s="1">
        <v>0.6</v>
      </c>
      <c r="R4" s="30">
        <v>9.4349999999994397E-2</v>
      </c>
      <c r="S4" s="4">
        <f t="shared" ref="S4:S47" si="1">SUM(Q4+R4+P4)</f>
        <v>0.69434999999999436</v>
      </c>
      <c r="X4" s="174" t="s">
        <v>1098</v>
      </c>
      <c r="Y4" s="173" t="s">
        <v>1098</v>
      </c>
    </row>
    <row r="5" spans="1:25" ht="14.25" customHeight="1" x14ac:dyDescent="0.25">
      <c r="A5" s="7">
        <f>RANK(S5,S$4:S$48,0)</f>
        <v>2</v>
      </c>
      <c r="B5" s="29"/>
      <c r="C5" s="43"/>
      <c r="D5" s="49" t="s">
        <v>1400</v>
      </c>
      <c r="E5" s="78" t="s">
        <v>1402</v>
      </c>
      <c r="F5" s="9">
        <v>1</v>
      </c>
      <c r="G5" s="9" t="s">
        <v>531</v>
      </c>
      <c r="H5" s="14">
        <v>0.7</v>
      </c>
      <c r="I5" s="53"/>
      <c r="J5" s="101" t="s">
        <v>1388</v>
      </c>
      <c r="K5" s="101" t="s">
        <v>1403</v>
      </c>
      <c r="L5" s="104">
        <f>C5/1000*1</f>
        <v>0</v>
      </c>
      <c r="M5" s="36"/>
      <c r="N5" s="36"/>
      <c r="P5" s="1">
        <f t="shared" si="0"/>
        <v>0</v>
      </c>
      <c r="Q5" s="1">
        <v>0.6</v>
      </c>
      <c r="R5" s="30">
        <v>9.4339999999994303E-2</v>
      </c>
      <c r="S5" s="4">
        <f t="shared" si="1"/>
        <v>0.6943399999999943</v>
      </c>
      <c r="X5" s="174" t="s">
        <v>1098</v>
      </c>
      <c r="Y5" s="173" t="s">
        <v>1098</v>
      </c>
    </row>
    <row r="6" spans="1:25" ht="14.25" customHeight="1" x14ac:dyDescent="0.25">
      <c r="A6" s="7">
        <f t="shared" ref="A6:A47" si="2">RANK(S6,S$4:S$48,0)</f>
        <v>3</v>
      </c>
      <c r="B6" s="29"/>
      <c r="C6" s="43"/>
      <c r="D6" s="11" t="s">
        <v>1409</v>
      </c>
      <c r="E6" s="11" t="s">
        <v>392</v>
      </c>
      <c r="F6" s="9">
        <v>5</v>
      </c>
      <c r="G6" s="9" t="s">
        <v>563</v>
      </c>
      <c r="H6" s="14">
        <v>12</v>
      </c>
      <c r="I6" s="49"/>
      <c r="J6" s="51" t="s">
        <v>271</v>
      </c>
      <c r="K6" s="130">
        <v>1</v>
      </c>
      <c r="L6" s="68">
        <v>4.0000000000000001E-3</v>
      </c>
      <c r="M6" s="36"/>
      <c r="N6" s="36"/>
      <c r="P6" s="1">
        <f t="shared" si="0"/>
        <v>0</v>
      </c>
      <c r="Q6" s="1">
        <v>0.6</v>
      </c>
      <c r="R6" s="30">
        <v>9.4329999999994293E-2</v>
      </c>
      <c r="S6" s="4">
        <f t="shared" si="1"/>
        <v>0.69432999999999423</v>
      </c>
      <c r="X6" s="174">
        <v>2</v>
      </c>
      <c r="Y6" s="173">
        <v>2</v>
      </c>
    </row>
    <row r="7" spans="1:25" s="1" customFormat="1" ht="14.25" x14ac:dyDescent="0.2">
      <c r="A7" s="7">
        <f t="shared" si="2"/>
        <v>4</v>
      </c>
      <c r="B7" s="29"/>
      <c r="C7" s="43"/>
      <c r="D7" s="11" t="s">
        <v>393</v>
      </c>
      <c r="E7" s="11" t="s">
        <v>394</v>
      </c>
      <c r="F7" s="9">
        <v>10</v>
      </c>
      <c r="G7" s="9" t="s">
        <v>562</v>
      </c>
      <c r="H7" s="14">
        <v>12</v>
      </c>
      <c r="I7" s="49"/>
      <c r="J7" s="51" t="s">
        <v>271</v>
      </c>
      <c r="K7" s="130">
        <v>1</v>
      </c>
      <c r="L7" s="68">
        <v>4.0000000000000001E-3</v>
      </c>
      <c r="P7" s="1">
        <f t="shared" si="0"/>
        <v>0</v>
      </c>
      <c r="Q7" s="1">
        <v>0.6</v>
      </c>
      <c r="R7" s="30">
        <v>9.4319999999994297E-2</v>
      </c>
      <c r="S7" s="4">
        <f t="shared" si="1"/>
        <v>0.69431999999999428</v>
      </c>
      <c r="X7" s="173">
        <v>3</v>
      </c>
      <c r="Y7" s="173">
        <v>3</v>
      </c>
    </row>
    <row r="8" spans="1:25" s="1" customFormat="1" ht="14.25" x14ac:dyDescent="0.2">
      <c r="A8" s="7">
        <f t="shared" si="2"/>
        <v>5</v>
      </c>
      <c r="B8" s="29"/>
      <c r="C8" s="43"/>
      <c r="D8" s="11" t="s">
        <v>395</v>
      </c>
      <c r="E8" s="11" t="s">
        <v>396</v>
      </c>
      <c r="F8" s="9">
        <v>10</v>
      </c>
      <c r="G8" s="9" t="s">
        <v>531</v>
      </c>
      <c r="H8" s="14">
        <v>12</v>
      </c>
      <c r="I8" s="49"/>
      <c r="J8" s="51" t="s">
        <v>271</v>
      </c>
      <c r="K8" s="130">
        <v>0.5</v>
      </c>
      <c r="L8" s="68">
        <v>4.0000000000000001E-3</v>
      </c>
      <c r="P8" s="1">
        <f t="shared" si="0"/>
        <v>0</v>
      </c>
      <c r="Q8" s="1">
        <v>0.6</v>
      </c>
      <c r="R8" s="30">
        <v>9.4309999999994301E-2</v>
      </c>
      <c r="S8" s="4">
        <f t="shared" si="1"/>
        <v>0.69430999999999432</v>
      </c>
      <c r="X8" s="173" t="s">
        <v>612</v>
      </c>
      <c r="Y8" s="173" t="s">
        <v>612</v>
      </c>
    </row>
    <row r="9" spans="1:25" s="1" customFormat="1" ht="14.25" x14ac:dyDescent="0.2">
      <c r="A9" s="7">
        <f t="shared" si="2"/>
        <v>6</v>
      </c>
      <c r="B9" s="29"/>
      <c r="C9" s="43"/>
      <c r="D9" s="11" t="s">
        <v>397</v>
      </c>
      <c r="E9" s="11" t="s">
        <v>916</v>
      </c>
      <c r="F9" s="9">
        <v>5</v>
      </c>
      <c r="G9" s="9" t="s">
        <v>531</v>
      </c>
      <c r="H9" s="14">
        <v>12</v>
      </c>
      <c r="I9" s="49"/>
      <c r="J9" s="51" t="s">
        <v>271</v>
      </c>
      <c r="K9" s="130">
        <v>0.5</v>
      </c>
      <c r="L9" s="68">
        <v>4.0000000000000001E-3</v>
      </c>
      <c r="P9" s="1">
        <f t="shared" si="0"/>
        <v>0</v>
      </c>
      <c r="Q9" s="1">
        <v>0.6</v>
      </c>
      <c r="R9" s="30">
        <v>9.4299999999994305E-2</v>
      </c>
      <c r="S9" s="4">
        <f t="shared" si="1"/>
        <v>0.69429999999999426</v>
      </c>
      <c r="X9" s="173">
        <v>2</v>
      </c>
      <c r="Y9" s="173">
        <v>2</v>
      </c>
    </row>
    <row r="10" spans="1:25" s="1" customFormat="1" ht="15" x14ac:dyDescent="0.2">
      <c r="A10" s="7">
        <f t="shared" si="2"/>
        <v>7</v>
      </c>
      <c r="B10" s="29"/>
      <c r="C10" s="43"/>
      <c r="D10" s="11" t="s">
        <v>914</v>
      </c>
      <c r="E10" s="11" t="s">
        <v>915</v>
      </c>
      <c r="F10" s="9">
        <v>10</v>
      </c>
      <c r="G10" s="9" t="s">
        <v>531</v>
      </c>
      <c r="H10" s="14">
        <v>12</v>
      </c>
      <c r="I10" s="96" t="s">
        <v>936</v>
      </c>
      <c r="J10" s="51" t="s">
        <v>271</v>
      </c>
      <c r="K10" s="130">
        <v>0.5</v>
      </c>
      <c r="L10" s="68">
        <v>4.0000000000000001E-3</v>
      </c>
      <c r="P10" s="1">
        <f t="shared" si="0"/>
        <v>0</v>
      </c>
      <c r="Q10" s="1">
        <v>0.6</v>
      </c>
      <c r="R10" s="30">
        <v>9.4289999999994295E-2</v>
      </c>
      <c r="S10" s="4">
        <f t="shared" si="1"/>
        <v>0.6942899999999943</v>
      </c>
      <c r="X10" s="173">
        <v>3</v>
      </c>
      <c r="Y10" s="173">
        <v>3</v>
      </c>
    </row>
    <row r="11" spans="1:25" s="1" customFormat="1" ht="14.25" x14ac:dyDescent="0.2">
      <c r="A11" s="7">
        <f t="shared" si="2"/>
        <v>8</v>
      </c>
      <c r="B11" s="29"/>
      <c r="C11" s="43"/>
      <c r="D11" s="11" t="s">
        <v>891</v>
      </c>
      <c r="E11" s="11" t="s">
        <v>1183</v>
      </c>
      <c r="F11" s="9">
        <v>1</v>
      </c>
      <c r="G11" s="9" t="s">
        <v>531</v>
      </c>
      <c r="H11" s="14">
        <v>0.7</v>
      </c>
      <c r="I11" s="49"/>
      <c r="J11" s="51" t="s">
        <v>271</v>
      </c>
      <c r="K11" s="51" t="s">
        <v>1103</v>
      </c>
      <c r="L11" s="104">
        <f>C11/1000*1</f>
        <v>0</v>
      </c>
      <c r="P11" s="1">
        <f t="shared" si="0"/>
        <v>0</v>
      </c>
      <c r="Q11" s="1">
        <v>0.6</v>
      </c>
      <c r="R11" s="30">
        <v>9.4279999999994299E-2</v>
      </c>
      <c r="S11" s="4">
        <f t="shared" si="1"/>
        <v>0.69427999999999424</v>
      </c>
      <c r="X11" s="173" t="s">
        <v>1098</v>
      </c>
      <c r="Y11" s="173" t="s">
        <v>1098</v>
      </c>
    </row>
    <row r="12" spans="1:25" s="1" customFormat="1" ht="14.25" x14ac:dyDescent="0.2">
      <c r="A12" s="7">
        <f t="shared" si="2"/>
        <v>9</v>
      </c>
      <c r="B12" s="29"/>
      <c r="C12" s="43"/>
      <c r="D12" s="11" t="s">
        <v>1333</v>
      </c>
      <c r="E12" s="11" t="s">
        <v>1184</v>
      </c>
      <c r="F12" s="9">
        <v>10</v>
      </c>
      <c r="G12" s="9" t="s">
        <v>562</v>
      </c>
      <c r="H12" s="14">
        <v>12</v>
      </c>
      <c r="I12" s="49"/>
      <c r="J12" s="51" t="s">
        <v>271</v>
      </c>
      <c r="K12" s="130">
        <v>1</v>
      </c>
      <c r="L12" s="68">
        <v>4.0000000000000001E-3</v>
      </c>
      <c r="P12" s="1">
        <f t="shared" si="0"/>
        <v>0</v>
      </c>
      <c r="Q12" s="1">
        <v>0.6</v>
      </c>
      <c r="R12" s="30">
        <v>9.4269999999994303E-2</v>
      </c>
      <c r="S12" s="4">
        <f t="shared" si="1"/>
        <v>0.69426999999999428</v>
      </c>
      <c r="X12" s="173">
        <v>3</v>
      </c>
      <c r="Y12" s="173">
        <v>3</v>
      </c>
    </row>
    <row r="13" spans="1:25" s="1" customFormat="1" ht="15" x14ac:dyDescent="0.2">
      <c r="A13" s="7">
        <f t="shared" si="2"/>
        <v>10</v>
      </c>
      <c r="B13" s="29"/>
      <c r="C13" s="43"/>
      <c r="D13" s="11" t="s">
        <v>398</v>
      </c>
      <c r="E13" s="11" t="s">
        <v>399</v>
      </c>
      <c r="F13" s="9">
        <v>10</v>
      </c>
      <c r="G13" s="9" t="s">
        <v>562</v>
      </c>
      <c r="H13" s="14">
        <v>12</v>
      </c>
      <c r="I13" s="96" t="s">
        <v>957</v>
      </c>
      <c r="J13" s="51" t="s">
        <v>271</v>
      </c>
      <c r="K13" s="130">
        <v>1</v>
      </c>
      <c r="L13" s="68">
        <v>4.0000000000000001E-3</v>
      </c>
      <c r="P13" s="1">
        <f t="shared" si="0"/>
        <v>0</v>
      </c>
      <c r="Q13" s="1">
        <v>0.6</v>
      </c>
      <c r="R13" s="30">
        <v>9.4259999999994307E-2</v>
      </c>
      <c r="S13" s="4">
        <f t="shared" si="1"/>
        <v>0.69425999999999433</v>
      </c>
      <c r="X13" s="173">
        <v>3</v>
      </c>
      <c r="Y13" s="173">
        <v>3</v>
      </c>
    </row>
    <row r="14" spans="1:25" s="1" customFormat="1" ht="14.25" x14ac:dyDescent="0.2">
      <c r="A14" s="7">
        <f t="shared" si="2"/>
        <v>11</v>
      </c>
      <c r="B14" s="29"/>
      <c r="C14" s="43"/>
      <c r="D14" s="11" t="s">
        <v>400</v>
      </c>
      <c r="E14" s="11" t="s">
        <v>401</v>
      </c>
      <c r="F14" s="9">
        <v>10</v>
      </c>
      <c r="G14" s="9" t="s">
        <v>531</v>
      </c>
      <c r="H14" s="14">
        <v>12</v>
      </c>
      <c r="I14" s="49"/>
      <c r="J14" s="51" t="s">
        <v>271</v>
      </c>
      <c r="K14" s="130">
        <v>1</v>
      </c>
      <c r="L14" s="68">
        <v>4.0000000000000001E-3</v>
      </c>
      <c r="P14" s="1">
        <f t="shared" si="0"/>
        <v>0</v>
      </c>
      <c r="Q14" s="1">
        <v>0.6</v>
      </c>
      <c r="R14" s="30">
        <v>9.4249999999994297E-2</v>
      </c>
      <c r="S14" s="4">
        <f t="shared" si="1"/>
        <v>0.69424999999999426</v>
      </c>
      <c r="X14" s="173">
        <v>3</v>
      </c>
      <c r="Y14" s="173">
        <v>3</v>
      </c>
    </row>
    <row r="15" spans="1:25" s="1" customFormat="1" ht="14.25" x14ac:dyDescent="0.2">
      <c r="A15" s="7">
        <f t="shared" si="2"/>
        <v>12</v>
      </c>
      <c r="B15" s="29"/>
      <c r="C15" s="43"/>
      <c r="D15" s="11" t="s">
        <v>402</v>
      </c>
      <c r="E15" s="11" t="s">
        <v>403</v>
      </c>
      <c r="F15" s="9">
        <v>10</v>
      </c>
      <c r="G15" s="9" t="s">
        <v>562</v>
      </c>
      <c r="H15" s="14">
        <v>12</v>
      </c>
      <c r="I15" s="49"/>
      <c r="J15" s="51" t="s">
        <v>271</v>
      </c>
      <c r="K15" s="130">
        <v>1</v>
      </c>
      <c r="L15" s="68">
        <v>4.0000000000000001E-3</v>
      </c>
      <c r="P15" s="1">
        <f t="shared" si="0"/>
        <v>0</v>
      </c>
      <c r="Q15" s="1">
        <v>0.6</v>
      </c>
      <c r="R15" s="30">
        <v>9.4239999999994203E-2</v>
      </c>
      <c r="S15" s="4">
        <f t="shared" si="1"/>
        <v>0.6942399999999942</v>
      </c>
      <c r="X15" s="173">
        <v>3</v>
      </c>
      <c r="Y15" s="173">
        <v>3</v>
      </c>
    </row>
    <row r="16" spans="1:25" s="1" customFormat="1" ht="14.25" x14ac:dyDescent="0.2">
      <c r="A16" s="7">
        <f t="shared" si="2"/>
        <v>13</v>
      </c>
      <c r="B16" s="29"/>
      <c r="C16" s="43"/>
      <c r="D16" s="11" t="s">
        <v>1334</v>
      </c>
      <c r="E16" s="11" t="s">
        <v>1185</v>
      </c>
      <c r="F16" s="9">
        <v>2</v>
      </c>
      <c r="G16" s="9" t="s">
        <v>1186</v>
      </c>
      <c r="H16" s="14">
        <v>12</v>
      </c>
      <c r="I16" s="49"/>
      <c r="J16" s="51" t="s">
        <v>271</v>
      </c>
      <c r="K16" s="130">
        <v>1</v>
      </c>
      <c r="L16" s="68">
        <v>4.0000000000000001E-3</v>
      </c>
      <c r="P16" s="1">
        <f t="shared" si="0"/>
        <v>0</v>
      </c>
      <c r="Q16" s="1">
        <v>0.6</v>
      </c>
      <c r="R16" s="30">
        <v>9.4229999999994193E-2</v>
      </c>
      <c r="S16" s="4">
        <f t="shared" si="1"/>
        <v>0.69422999999999413</v>
      </c>
      <c r="X16" s="173">
        <v>1</v>
      </c>
      <c r="Y16" s="173">
        <v>1</v>
      </c>
    </row>
    <row r="17" spans="1:25" s="1" customFormat="1" ht="14.25" x14ac:dyDescent="0.2">
      <c r="A17" s="7">
        <f t="shared" si="2"/>
        <v>14</v>
      </c>
      <c r="B17" s="29"/>
      <c r="C17" s="43"/>
      <c r="D17" s="11" t="s">
        <v>1284</v>
      </c>
      <c r="E17" s="11" t="s">
        <v>1285</v>
      </c>
      <c r="F17" s="9">
        <v>2</v>
      </c>
      <c r="G17" s="9" t="s">
        <v>562</v>
      </c>
      <c r="H17" s="14">
        <v>12</v>
      </c>
      <c r="I17" s="49"/>
      <c r="J17" s="51" t="s">
        <v>271</v>
      </c>
      <c r="K17" s="130">
        <v>1</v>
      </c>
      <c r="L17" s="68">
        <v>4.0000000000000001E-3</v>
      </c>
      <c r="P17" s="1">
        <f t="shared" si="0"/>
        <v>0</v>
      </c>
      <c r="Q17" s="1">
        <v>0.6</v>
      </c>
      <c r="R17" s="30">
        <v>9.4219999999994197E-2</v>
      </c>
      <c r="S17" s="4">
        <f t="shared" si="1"/>
        <v>0.69421999999999418</v>
      </c>
      <c r="X17" s="173" t="s">
        <v>612</v>
      </c>
      <c r="Y17" s="173" t="s">
        <v>612</v>
      </c>
    </row>
    <row r="18" spans="1:25" s="1" customFormat="1" ht="14.25" x14ac:dyDescent="0.2">
      <c r="A18" s="7">
        <f t="shared" si="2"/>
        <v>15</v>
      </c>
      <c r="B18" s="29"/>
      <c r="C18" s="43"/>
      <c r="D18" s="11" t="s">
        <v>404</v>
      </c>
      <c r="E18" s="11" t="s">
        <v>405</v>
      </c>
      <c r="F18" s="9">
        <v>10</v>
      </c>
      <c r="G18" s="9" t="s">
        <v>531</v>
      </c>
      <c r="H18" s="14">
        <v>12</v>
      </c>
      <c r="I18" s="49"/>
      <c r="J18" s="51" t="s">
        <v>271</v>
      </c>
      <c r="K18" s="130">
        <v>1</v>
      </c>
      <c r="L18" s="68">
        <v>4.0000000000000001E-3</v>
      </c>
      <c r="P18" s="1">
        <f t="shared" si="0"/>
        <v>0</v>
      </c>
      <c r="Q18" s="1">
        <v>0.6</v>
      </c>
      <c r="R18" s="30">
        <v>9.4209999999994201E-2</v>
      </c>
      <c r="S18" s="4">
        <f t="shared" si="1"/>
        <v>0.69420999999999422</v>
      </c>
      <c r="X18" s="173">
        <v>3</v>
      </c>
      <c r="Y18" s="173">
        <v>3</v>
      </c>
    </row>
    <row r="19" spans="1:25" s="1" customFormat="1" ht="14.25" x14ac:dyDescent="0.2">
      <c r="A19" s="7">
        <f t="shared" si="2"/>
        <v>16</v>
      </c>
      <c r="B19" s="29"/>
      <c r="C19" s="43"/>
      <c r="D19" s="11" t="s">
        <v>1286</v>
      </c>
      <c r="E19" s="11" t="s">
        <v>406</v>
      </c>
      <c r="F19" s="9">
        <v>5</v>
      </c>
      <c r="G19" s="9" t="s">
        <v>562</v>
      </c>
      <c r="H19" s="14">
        <v>12</v>
      </c>
      <c r="I19" s="49"/>
      <c r="J19" s="51" t="s">
        <v>271</v>
      </c>
      <c r="K19" s="130">
        <v>1</v>
      </c>
      <c r="L19" s="68">
        <v>4.0000000000000001E-3</v>
      </c>
      <c r="P19" s="1">
        <f t="shared" si="0"/>
        <v>0</v>
      </c>
      <c r="Q19" s="1">
        <v>0.6</v>
      </c>
      <c r="R19" s="30">
        <v>9.4199999999994205E-2</v>
      </c>
      <c r="S19" s="4">
        <f t="shared" si="1"/>
        <v>0.69419999999999416</v>
      </c>
      <c r="X19" s="173">
        <v>3</v>
      </c>
      <c r="Y19" s="173">
        <v>2</v>
      </c>
    </row>
    <row r="20" spans="1:25" s="1" customFormat="1" ht="14.25" x14ac:dyDescent="0.2">
      <c r="A20" s="7">
        <f t="shared" si="2"/>
        <v>17</v>
      </c>
      <c r="B20" s="29"/>
      <c r="C20" s="43"/>
      <c r="D20" s="11" t="s">
        <v>407</v>
      </c>
      <c r="E20" s="11" t="s">
        <v>408</v>
      </c>
      <c r="F20" s="9">
        <v>10</v>
      </c>
      <c r="G20" s="9" t="s">
        <v>562</v>
      </c>
      <c r="H20" s="14">
        <v>12</v>
      </c>
      <c r="I20" s="49"/>
      <c r="J20" s="51" t="s">
        <v>271</v>
      </c>
      <c r="K20" s="130">
        <v>1</v>
      </c>
      <c r="L20" s="68">
        <v>4.0000000000000001E-3</v>
      </c>
      <c r="P20" s="1">
        <f t="shared" si="0"/>
        <v>0</v>
      </c>
      <c r="Q20" s="1">
        <v>0.6</v>
      </c>
      <c r="R20" s="30">
        <v>9.4189999999994195E-2</v>
      </c>
      <c r="S20" s="4">
        <f t="shared" si="1"/>
        <v>0.6941899999999942</v>
      </c>
      <c r="X20" s="173">
        <v>5</v>
      </c>
      <c r="Y20" s="173">
        <v>5</v>
      </c>
    </row>
    <row r="21" spans="1:25" s="1" customFormat="1" ht="14.25" x14ac:dyDescent="0.2">
      <c r="A21" s="7">
        <f t="shared" si="2"/>
        <v>18</v>
      </c>
      <c r="B21" s="29"/>
      <c r="C21" s="43"/>
      <c r="D21" s="19" t="s">
        <v>1187</v>
      </c>
      <c r="E21" s="11" t="s">
        <v>411</v>
      </c>
      <c r="F21" s="9">
        <v>10</v>
      </c>
      <c r="G21" s="9" t="s">
        <v>562</v>
      </c>
      <c r="H21" s="14">
        <v>12</v>
      </c>
      <c r="I21" s="49"/>
      <c r="J21" s="51" t="s">
        <v>271</v>
      </c>
      <c r="K21" s="130">
        <v>1</v>
      </c>
      <c r="L21" s="68">
        <v>4.0000000000000001E-3</v>
      </c>
      <c r="P21" s="1">
        <f t="shared" si="0"/>
        <v>0</v>
      </c>
      <c r="Q21" s="1">
        <v>0.6</v>
      </c>
      <c r="R21" s="30">
        <v>9.4179999999994199E-2</v>
      </c>
      <c r="S21" s="4">
        <f t="shared" si="1"/>
        <v>0.69417999999999414</v>
      </c>
      <c r="X21" s="173">
        <v>3</v>
      </c>
      <c r="Y21" s="173">
        <v>4</v>
      </c>
    </row>
    <row r="22" spans="1:25" s="1" customFormat="1" ht="14.25" x14ac:dyDescent="0.2">
      <c r="A22" s="7">
        <f t="shared" si="2"/>
        <v>19</v>
      </c>
      <c r="B22" s="29"/>
      <c r="C22" s="43"/>
      <c r="D22" s="19" t="s">
        <v>1188</v>
      </c>
      <c r="E22" s="11" t="s">
        <v>412</v>
      </c>
      <c r="F22" s="9">
        <v>10</v>
      </c>
      <c r="G22" s="9" t="s">
        <v>562</v>
      </c>
      <c r="H22" s="14">
        <v>12</v>
      </c>
      <c r="I22" s="49"/>
      <c r="J22" s="51" t="s">
        <v>271</v>
      </c>
      <c r="K22" s="130">
        <v>1</v>
      </c>
      <c r="L22" s="68">
        <v>4.0000000000000001E-3</v>
      </c>
      <c r="P22" s="1">
        <f t="shared" si="0"/>
        <v>0</v>
      </c>
      <c r="Q22" s="1">
        <v>0.6</v>
      </c>
      <c r="R22" s="30">
        <v>9.4169999999994203E-2</v>
      </c>
      <c r="S22" s="4">
        <f t="shared" si="1"/>
        <v>0.69416999999999418</v>
      </c>
      <c r="X22" s="173">
        <v>5</v>
      </c>
      <c r="Y22" s="173">
        <v>5</v>
      </c>
    </row>
    <row r="23" spans="1:25" s="1" customFormat="1" ht="14.25" x14ac:dyDescent="0.2">
      <c r="A23" s="7">
        <f t="shared" si="2"/>
        <v>20</v>
      </c>
      <c r="B23" s="29"/>
      <c r="C23" s="43"/>
      <c r="D23" s="19" t="s">
        <v>1189</v>
      </c>
      <c r="E23" s="11" t="s">
        <v>413</v>
      </c>
      <c r="F23" s="9">
        <v>10</v>
      </c>
      <c r="G23" s="9" t="s">
        <v>562</v>
      </c>
      <c r="H23" s="14">
        <v>12</v>
      </c>
      <c r="I23" s="49"/>
      <c r="J23" s="51" t="s">
        <v>271</v>
      </c>
      <c r="K23" s="130">
        <v>1</v>
      </c>
      <c r="L23" s="68">
        <v>4.0000000000000001E-3</v>
      </c>
      <c r="P23" s="1">
        <f t="shared" si="0"/>
        <v>0</v>
      </c>
      <c r="Q23" s="1">
        <v>0.6</v>
      </c>
      <c r="R23" s="30">
        <v>9.4159999999994207E-2</v>
      </c>
      <c r="S23" s="4">
        <f t="shared" si="1"/>
        <v>0.69415999999999423</v>
      </c>
      <c r="X23" s="173">
        <v>3</v>
      </c>
      <c r="Y23" s="173">
        <v>3</v>
      </c>
    </row>
    <row r="24" spans="1:25" s="1" customFormat="1" ht="14.25" x14ac:dyDescent="0.2">
      <c r="A24" s="7">
        <f t="shared" si="2"/>
        <v>21</v>
      </c>
      <c r="B24" s="29"/>
      <c r="C24" s="43"/>
      <c r="D24" s="19" t="s">
        <v>409</v>
      </c>
      <c r="E24" s="11" t="s">
        <v>410</v>
      </c>
      <c r="F24" s="9">
        <v>10</v>
      </c>
      <c r="G24" s="9" t="s">
        <v>562</v>
      </c>
      <c r="H24" s="14">
        <v>12</v>
      </c>
      <c r="I24" s="49"/>
      <c r="J24" s="51" t="s">
        <v>271</v>
      </c>
      <c r="K24" s="130">
        <v>1</v>
      </c>
      <c r="L24" s="68">
        <v>4.0000000000000001E-3</v>
      </c>
      <c r="P24" s="1">
        <f t="shared" si="0"/>
        <v>0</v>
      </c>
      <c r="Q24" s="1">
        <v>0.6</v>
      </c>
      <c r="R24" s="30">
        <v>9.4149999999994197E-2</v>
      </c>
      <c r="S24" s="4">
        <f t="shared" si="1"/>
        <v>0.69414999999999416</v>
      </c>
      <c r="X24" s="173">
        <v>3</v>
      </c>
      <c r="Y24" s="173">
        <v>3</v>
      </c>
    </row>
    <row r="25" spans="1:25" s="1" customFormat="1" ht="14.25" x14ac:dyDescent="0.2">
      <c r="A25" s="7">
        <f t="shared" si="2"/>
        <v>22</v>
      </c>
      <c r="B25" s="29"/>
      <c r="C25" s="43"/>
      <c r="D25" s="19" t="s">
        <v>1190</v>
      </c>
      <c r="E25" s="11" t="s">
        <v>414</v>
      </c>
      <c r="F25" s="9">
        <v>10</v>
      </c>
      <c r="G25" s="9" t="s">
        <v>562</v>
      </c>
      <c r="H25" s="14">
        <v>12</v>
      </c>
      <c r="I25" s="49"/>
      <c r="J25" s="51" t="s">
        <v>271</v>
      </c>
      <c r="K25" s="130">
        <v>1</v>
      </c>
      <c r="L25" s="68">
        <v>4.0000000000000001E-3</v>
      </c>
      <c r="P25" s="1">
        <f t="shared" si="0"/>
        <v>0</v>
      </c>
      <c r="Q25" s="1">
        <v>0.6</v>
      </c>
      <c r="R25" s="30">
        <v>9.4139999999994103E-2</v>
      </c>
      <c r="S25" s="4">
        <f t="shared" si="1"/>
        <v>0.6941399999999941</v>
      </c>
      <c r="X25" s="173">
        <v>3</v>
      </c>
      <c r="Y25" s="173">
        <v>3</v>
      </c>
    </row>
    <row r="26" spans="1:25" s="1" customFormat="1" ht="14.25" x14ac:dyDescent="0.2">
      <c r="A26" s="7">
        <f t="shared" si="2"/>
        <v>23</v>
      </c>
      <c r="B26" s="29"/>
      <c r="C26" s="43"/>
      <c r="D26" s="19" t="s">
        <v>1287</v>
      </c>
      <c r="E26" s="11" t="s">
        <v>1288</v>
      </c>
      <c r="F26" s="9">
        <v>16</v>
      </c>
      <c r="G26" s="9" t="s">
        <v>562</v>
      </c>
      <c r="H26" s="14">
        <v>12</v>
      </c>
      <c r="I26" s="49"/>
      <c r="J26" s="51" t="s">
        <v>271</v>
      </c>
      <c r="K26" s="130">
        <v>1</v>
      </c>
      <c r="L26" s="68">
        <v>4.0000000000000001E-3</v>
      </c>
      <c r="P26" s="1">
        <f t="shared" si="0"/>
        <v>0</v>
      </c>
      <c r="Q26" s="1">
        <v>0.6</v>
      </c>
      <c r="R26" s="30">
        <v>9.4129999999994093E-2</v>
      </c>
      <c r="S26" s="4">
        <f t="shared" si="1"/>
        <v>0.69412999999999403</v>
      </c>
      <c r="X26" s="173">
        <v>5</v>
      </c>
      <c r="Y26" s="173">
        <v>5</v>
      </c>
    </row>
    <row r="27" spans="1:25" s="1" customFormat="1" ht="14.25" x14ac:dyDescent="0.2">
      <c r="A27" s="7">
        <f t="shared" si="2"/>
        <v>24</v>
      </c>
      <c r="B27" s="29"/>
      <c r="C27" s="43"/>
      <c r="D27" s="19" t="s">
        <v>1191</v>
      </c>
      <c r="E27" s="11" t="s">
        <v>1192</v>
      </c>
      <c r="F27" s="9">
        <v>10</v>
      </c>
      <c r="G27" s="9" t="s">
        <v>562</v>
      </c>
      <c r="H27" s="14">
        <v>12</v>
      </c>
      <c r="I27" s="49"/>
      <c r="J27" s="51" t="s">
        <v>271</v>
      </c>
      <c r="K27" s="130">
        <v>1</v>
      </c>
      <c r="L27" s="68">
        <v>4.0000000000000001E-3</v>
      </c>
      <c r="P27" s="1">
        <f t="shared" si="0"/>
        <v>0</v>
      </c>
      <c r="Q27" s="1">
        <v>0.6</v>
      </c>
      <c r="R27" s="30">
        <v>9.4119999999994097E-2</v>
      </c>
      <c r="S27" s="4">
        <f t="shared" si="1"/>
        <v>0.69411999999999408</v>
      </c>
      <c r="X27" s="173">
        <v>5</v>
      </c>
      <c r="Y27" s="173">
        <v>5</v>
      </c>
    </row>
    <row r="28" spans="1:25" s="1" customFormat="1" ht="15" x14ac:dyDescent="0.2">
      <c r="A28" s="7">
        <f t="shared" si="2"/>
        <v>25</v>
      </c>
      <c r="B28" s="29"/>
      <c r="C28" s="43"/>
      <c r="D28" s="19" t="s">
        <v>1408</v>
      </c>
      <c r="E28" s="11" t="s">
        <v>1384</v>
      </c>
      <c r="F28" s="9">
        <v>10</v>
      </c>
      <c r="G28" s="9" t="s">
        <v>531</v>
      </c>
      <c r="H28" s="14">
        <v>12</v>
      </c>
      <c r="I28" s="96" t="s">
        <v>1375</v>
      </c>
      <c r="J28" s="51" t="s">
        <v>271</v>
      </c>
      <c r="K28" s="130">
        <v>1</v>
      </c>
      <c r="L28" s="68">
        <v>4.0000000000000001E-3</v>
      </c>
      <c r="P28" s="1">
        <f t="shared" si="0"/>
        <v>0</v>
      </c>
      <c r="Q28" s="1">
        <v>0.6</v>
      </c>
      <c r="R28" s="30">
        <v>9.4109999999994101E-2</v>
      </c>
      <c r="S28" s="4">
        <f t="shared" si="1"/>
        <v>0.69410999999999412</v>
      </c>
      <c r="X28" s="173">
        <v>2</v>
      </c>
      <c r="Y28" s="1">
        <v>2</v>
      </c>
    </row>
    <row r="29" spans="1:25" s="1" customFormat="1" ht="15" x14ac:dyDescent="0.2">
      <c r="A29" s="7">
        <f t="shared" si="2"/>
        <v>26</v>
      </c>
      <c r="B29" s="29"/>
      <c r="C29" s="43"/>
      <c r="D29" s="11" t="s">
        <v>415</v>
      </c>
      <c r="E29" s="11" t="s">
        <v>416</v>
      </c>
      <c r="F29" s="9">
        <v>10</v>
      </c>
      <c r="G29" s="9" t="s">
        <v>531</v>
      </c>
      <c r="H29" s="14">
        <v>12</v>
      </c>
      <c r="I29" s="163" t="s">
        <v>1407</v>
      </c>
      <c r="J29" s="51" t="s">
        <v>271</v>
      </c>
      <c r="K29" s="130">
        <v>1</v>
      </c>
      <c r="L29" s="68">
        <v>4.0000000000000001E-3</v>
      </c>
      <c r="P29" s="1">
        <f t="shared" si="0"/>
        <v>0</v>
      </c>
      <c r="Q29" s="1">
        <v>0.6</v>
      </c>
      <c r="R29" s="30">
        <v>9.4099999999994105E-2</v>
      </c>
      <c r="S29" s="4">
        <f t="shared" si="1"/>
        <v>0.69409999999999406</v>
      </c>
      <c r="X29" s="173">
        <v>2</v>
      </c>
      <c r="Y29" s="173">
        <v>2</v>
      </c>
    </row>
    <row r="30" spans="1:25" s="1" customFormat="1" ht="14.25" x14ac:dyDescent="0.2">
      <c r="A30" s="7">
        <f t="shared" si="2"/>
        <v>27</v>
      </c>
      <c r="B30" s="29"/>
      <c r="C30" s="43"/>
      <c r="D30" s="80" t="s">
        <v>417</v>
      </c>
      <c r="E30" s="80" t="s">
        <v>418</v>
      </c>
      <c r="F30" s="81">
        <v>10</v>
      </c>
      <c r="G30" s="81" t="s">
        <v>531</v>
      </c>
      <c r="H30" s="82">
        <v>12</v>
      </c>
      <c r="I30" s="80"/>
      <c r="J30" s="51" t="s">
        <v>271</v>
      </c>
      <c r="K30" s="130">
        <v>1</v>
      </c>
      <c r="L30" s="68">
        <v>4.0000000000000001E-3</v>
      </c>
      <c r="P30" s="1">
        <f t="shared" si="0"/>
        <v>0</v>
      </c>
      <c r="Q30" s="1">
        <v>0.6</v>
      </c>
      <c r="R30" s="30">
        <v>9.4089999999994095E-2</v>
      </c>
      <c r="S30" s="4">
        <f t="shared" si="1"/>
        <v>0.6940899999999941</v>
      </c>
      <c r="X30" s="173" t="s">
        <v>612</v>
      </c>
      <c r="Y30" s="173" t="s">
        <v>612</v>
      </c>
    </row>
    <row r="31" spans="1:25" s="1" customFormat="1" ht="14.25" x14ac:dyDescent="0.2">
      <c r="A31" s="7">
        <f t="shared" si="2"/>
        <v>28</v>
      </c>
      <c r="B31" s="29"/>
      <c r="C31" s="43"/>
      <c r="D31" s="11" t="s">
        <v>419</v>
      </c>
      <c r="E31" s="11" t="s">
        <v>420</v>
      </c>
      <c r="F31" s="9">
        <v>10</v>
      </c>
      <c r="G31" s="9" t="s">
        <v>531</v>
      </c>
      <c r="H31" s="14">
        <v>12</v>
      </c>
      <c r="I31" s="49"/>
      <c r="J31" s="51" t="s">
        <v>271</v>
      </c>
      <c r="K31" s="130">
        <v>1</v>
      </c>
      <c r="L31" s="68">
        <v>4.0000000000000001E-3</v>
      </c>
      <c r="P31" s="1">
        <f t="shared" si="0"/>
        <v>0</v>
      </c>
      <c r="Q31" s="1">
        <v>0.6</v>
      </c>
      <c r="R31" s="30">
        <v>9.4079999999994099E-2</v>
      </c>
      <c r="S31" s="4">
        <f t="shared" si="1"/>
        <v>0.69407999999999404</v>
      </c>
      <c r="X31" s="173">
        <v>3</v>
      </c>
      <c r="Y31" s="173">
        <v>3</v>
      </c>
    </row>
    <row r="32" spans="1:25" s="1" customFormat="1" ht="14.25" x14ac:dyDescent="0.2">
      <c r="A32" s="7">
        <f t="shared" si="2"/>
        <v>29</v>
      </c>
      <c r="B32" s="29"/>
      <c r="C32" s="43"/>
      <c r="D32" s="11" t="s">
        <v>1289</v>
      </c>
      <c r="E32" s="11" t="s">
        <v>1290</v>
      </c>
      <c r="F32" s="9">
        <v>10</v>
      </c>
      <c r="G32" s="9" t="s">
        <v>531</v>
      </c>
      <c r="H32" s="14">
        <v>12</v>
      </c>
      <c r="I32" s="49"/>
      <c r="J32" s="51" t="s">
        <v>271</v>
      </c>
      <c r="K32" s="130">
        <v>1</v>
      </c>
      <c r="L32" s="68">
        <v>4.0000000000000001E-3</v>
      </c>
      <c r="P32" s="1">
        <f t="shared" si="0"/>
        <v>0</v>
      </c>
      <c r="Q32" s="1">
        <v>0.6</v>
      </c>
      <c r="R32" s="30">
        <v>9.4069999999994103E-2</v>
      </c>
      <c r="S32" s="4">
        <f t="shared" si="1"/>
        <v>0.69406999999999408</v>
      </c>
      <c r="X32" s="173">
        <v>3</v>
      </c>
      <c r="Y32" s="173">
        <v>3</v>
      </c>
    </row>
    <row r="33" spans="1:25" s="1" customFormat="1" ht="14.25" x14ac:dyDescent="0.2">
      <c r="A33" s="7">
        <f t="shared" si="2"/>
        <v>30</v>
      </c>
      <c r="B33" s="29"/>
      <c r="C33" s="43"/>
      <c r="D33" s="11" t="s">
        <v>421</v>
      </c>
      <c r="E33" s="11" t="s">
        <v>422</v>
      </c>
      <c r="F33" s="9">
        <v>10</v>
      </c>
      <c r="G33" s="9" t="s">
        <v>531</v>
      </c>
      <c r="H33" s="14">
        <v>12</v>
      </c>
      <c r="I33" s="49"/>
      <c r="J33" s="51" t="s">
        <v>271</v>
      </c>
      <c r="K33" s="130">
        <v>1</v>
      </c>
      <c r="L33" s="68">
        <v>4.0000000000000001E-3</v>
      </c>
      <c r="P33" s="1">
        <f t="shared" si="0"/>
        <v>0</v>
      </c>
      <c r="Q33" s="1">
        <v>0.6</v>
      </c>
      <c r="R33" s="30">
        <v>9.4059999999994107E-2</v>
      </c>
      <c r="S33" s="4">
        <f t="shared" si="1"/>
        <v>0.69405999999999413</v>
      </c>
      <c r="X33" s="173">
        <v>3</v>
      </c>
      <c r="Y33" s="173">
        <v>3</v>
      </c>
    </row>
    <row r="34" spans="1:25" s="1" customFormat="1" ht="14.25" x14ac:dyDescent="0.2">
      <c r="A34" s="7">
        <f t="shared" si="2"/>
        <v>31</v>
      </c>
      <c r="B34" s="29"/>
      <c r="C34" s="43"/>
      <c r="D34" s="11" t="s">
        <v>1338</v>
      </c>
      <c r="E34" s="11" t="s">
        <v>1339</v>
      </c>
      <c r="F34" s="9">
        <v>10</v>
      </c>
      <c r="G34" s="9" t="s">
        <v>531</v>
      </c>
      <c r="H34" s="14">
        <v>12</v>
      </c>
      <c r="I34" s="49"/>
      <c r="J34" s="51" t="s">
        <v>271</v>
      </c>
      <c r="K34" s="130">
        <v>1</v>
      </c>
      <c r="L34" s="68">
        <v>4.0000000000000001E-3</v>
      </c>
      <c r="P34" s="1">
        <f t="shared" si="0"/>
        <v>0</v>
      </c>
      <c r="Q34" s="1">
        <v>0.6</v>
      </c>
      <c r="R34" s="30">
        <v>9.4049999999994097E-2</v>
      </c>
      <c r="S34" s="4">
        <f t="shared" si="1"/>
        <v>0.69404999999999406</v>
      </c>
      <c r="X34" s="173">
        <v>2</v>
      </c>
      <c r="Y34" s="173">
        <v>2</v>
      </c>
    </row>
    <row r="35" spans="1:25" s="1" customFormat="1" ht="14.25" x14ac:dyDescent="0.2">
      <c r="A35" s="7">
        <f t="shared" si="2"/>
        <v>32</v>
      </c>
      <c r="B35" s="29"/>
      <c r="C35" s="43"/>
      <c r="D35" s="11" t="s">
        <v>1340</v>
      </c>
      <c r="E35" s="11" t="s">
        <v>1341</v>
      </c>
      <c r="F35" s="9">
        <v>10</v>
      </c>
      <c r="G35" s="9" t="s">
        <v>531</v>
      </c>
      <c r="H35" s="14">
        <v>12</v>
      </c>
      <c r="I35" s="49"/>
      <c r="J35" s="51" t="s">
        <v>271</v>
      </c>
      <c r="K35" s="130">
        <v>1</v>
      </c>
      <c r="L35" s="68">
        <v>4.0000000000000001E-3</v>
      </c>
      <c r="P35" s="1">
        <f t="shared" si="0"/>
        <v>0</v>
      </c>
      <c r="Q35" s="1">
        <v>0.6</v>
      </c>
      <c r="R35" s="30">
        <v>9.4039999999994003E-2</v>
      </c>
      <c r="S35" s="4">
        <f t="shared" si="1"/>
        <v>0.694039999999994</v>
      </c>
      <c r="X35" s="173">
        <v>3</v>
      </c>
      <c r="Y35" s="173">
        <v>3</v>
      </c>
    </row>
    <row r="36" spans="1:25" s="1" customFormat="1" ht="14.25" x14ac:dyDescent="0.2">
      <c r="A36" s="7">
        <f t="shared" si="2"/>
        <v>33</v>
      </c>
      <c r="B36" s="29"/>
      <c r="C36" s="43"/>
      <c r="D36" s="11" t="s">
        <v>423</v>
      </c>
      <c r="E36" s="11" t="s">
        <v>424</v>
      </c>
      <c r="F36" s="9">
        <v>10</v>
      </c>
      <c r="G36" s="9" t="s">
        <v>531</v>
      </c>
      <c r="H36" s="14">
        <v>12</v>
      </c>
      <c r="I36" s="49"/>
      <c r="J36" s="51" t="s">
        <v>271</v>
      </c>
      <c r="K36" s="130">
        <v>1</v>
      </c>
      <c r="L36" s="68">
        <v>4.0000000000000001E-3</v>
      </c>
      <c r="P36" s="1">
        <f t="shared" si="0"/>
        <v>0</v>
      </c>
      <c r="Q36" s="1">
        <v>0.6</v>
      </c>
      <c r="R36" s="30">
        <v>9.4029999999993993E-2</v>
      </c>
      <c r="S36" s="4">
        <f t="shared" si="1"/>
        <v>0.69402999999999393</v>
      </c>
      <c r="X36" s="173">
        <v>2</v>
      </c>
      <c r="Y36" s="173">
        <v>2</v>
      </c>
    </row>
    <row r="37" spans="1:25" s="1" customFormat="1" ht="14.25" x14ac:dyDescent="0.2">
      <c r="A37" s="7">
        <f t="shared" si="2"/>
        <v>34</v>
      </c>
      <c r="B37" s="29"/>
      <c r="C37" s="43"/>
      <c r="D37" s="11" t="s">
        <v>425</v>
      </c>
      <c r="E37" s="11" t="s">
        <v>426</v>
      </c>
      <c r="F37" s="9">
        <v>10</v>
      </c>
      <c r="G37" s="9" t="s">
        <v>562</v>
      </c>
      <c r="H37" s="14">
        <v>12</v>
      </c>
      <c r="I37" s="49"/>
      <c r="J37" s="51" t="s">
        <v>271</v>
      </c>
      <c r="K37" s="130">
        <v>1</v>
      </c>
      <c r="L37" s="68">
        <v>4.0000000000000001E-3</v>
      </c>
      <c r="P37" s="1">
        <f t="shared" si="0"/>
        <v>0</v>
      </c>
      <c r="Q37" s="1">
        <v>0.6</v>
      </c>
      <c r="R37" s="30">
        <v>9.4019999999993997E-2</v>
      </c>
      <c r="S37" s="4">
        <f t="shared" si="1"/>
        <v>0.69401999999999398</v>
      </c>
      <c r="X37" s="173">
        <v>2</v>
      </c>
      <c r="Y37" s="173">
        <v>2</v>
      </c>
    </row>
    <row r="38" spans="1:25" s="1" customFormat="1" ht="14.25" x14ac:dyDescent="0.2">
      <c r="A38" s="7">
        <f t="shared" si="2"/>
        <v>35</v>
      </c>
      <c r="B38" s="29"/>
      <c r="C38" s="43"/>
      <c r="D38" s="11" t="s">
        <v>930</v>
      </c>
      <c r="E38" s="11" t="s">
        <v>427</v>
      </c>
      <c r="F38" s="9">
        <v>10</v>
      </c>
      <c r="G38" s="9" t="s">
        <v>562</v>
      </c>
      <c r="H38" s="14">
        <v>12</v>
      </c>
      <c r="I38" s="49"/>
      <c r="J38" s="51" t="s">
        <v>271</v>
      </c>
      <c r="K38" s="130">
        <v>1</v>
      </c>
      <c r="L38" s="68">
        <v>4.0000000000000001E-3</v>
      </c>
      <c r="P38" s="1">
        <f t="shared" si="0"/>
        <v>0</v>
      </c>
      <c r="Q38" s="1">
        <v>0.6</v>
      </c>
      <c r="R38" s="30">
        <v>9.4009999999994001E-2</v>
      </c>
      <c r="S38" s="4">
        <f t="shared" si="1"/>
        <v>0.69400999999999402</v>
      </c>
      <c r="X38" s="173">
        <v>2</v>
      </c>
      <c r="Y38" s="173">
        <v>2</v>
      </c>
    </row>
    <row r="39" spans="1:25" s="1" customFormat="1" ht="14.25" x14ac:dyDescent="0.2">
      <c r="A39" s="7">
        <f t="shared" si="2"/>
        <v>36</v>
      </c>
      <c r="B39" s="29"/>
      <c r="C39" s="43"/>
      <c r="D39" s="11" t="s">
        <v>428</v>
      </c>
      <c r="E39" s="11" t="s">
        <v>429</v>
      </c>
      <c r="F39" s="9">
        <v>10</v>
      </c>
      <c r="G39" s="9" t="s">
        <v>531</v>
      </c>
      <c r="H39" s="14">
        <v>12</v>
      </c>
      <c r="I39" s="49"/>
      <c r="J39" s="51" t="s">
        <v>271</v>
      </c>
      <c r="K39" s="130">
        <v>1</v>
      </c>
      <c r="L39" s="68">
        <v>4.0000000000000001E-3</v>
      </c>
      <c r="P39" s="1">
        <f t="shared" si="0"/>
        <v>0</v>
      </c>
      <c r="Q39" s="1">
        <v>0.6</v>
      </c>
      <c r="R39" s="30">
        <v>9.3999999999994005E-2</v>
      </c>
      <c r="S39" s="4">
        <f t="shared" si="1"/>
        <v>0.69399999999999396</v>
      </c>
      <c r="X39" s="173">
        <v>2</v>
      </c>
      <c r="Y39" s="173">
        <v>2</v>
      </c>
    </row>
    <row r="40" spans="1:25" s="1" customFormat="1" ht="14.25" x14ac:dyDescent="0.2">
      <c r="A40" s="7">
        <f t="shared" si="2"/>
        <v>37</v>
      </c>
      <c r="B40" s="29"/>
      <c r="C40" s="43"/>
      <c r="D40" s="19" t="s">
        <v>430</v>
      </c>
      <c r="E40" s="11" t="s">
        <v>132</v>
      </c>
      <c r="F40" s="9">
        <v>25</v>
      </c>
      <c r="G40" s="9" t="s">
        <v>531</v>
      </c>
      <c r="H40" s="14">
        <v>12</v>
      </c>
      <c r="I40" s="49"/>
      <c r="J40" s="51" t="s">
        <v>271</v>
      </c>
      <c r="K40" s="130">
        <v>1</v>
      </c>
      <c r="L40" s="68">
        <v>4.0000000000000001E-3</v>
      </c>
      <c r="P40" s="1">
        <f t="shared" si="0"/>
        <v>0</v>
      </c>
      <c r="Q40" s="1">
        <v>0.6</v>
      </c>
      <c r="R40" s="30">
        <v>9.3989999999993995E-2</v>
      </c>
      <c r="S40" s="4">
        <f t="shared" si="1"/>
        <v>0.693989999999994</v>
      </c>
      <c r="X40" s="173">
        <v>3</v>
      </c>
      <c r="Y40" s="173">
        <v>3</v>
      </c>
    </row>
    <row r="41" spans="1:25" s="1" customFormat="1" ht="14.25" x14ac:dyDescent="0.2">
      <c r="A41" s="7">
        <f t="shared" si="2"/>
        <v>38</v>
      </c>
      <c r="B41" s="29"/>
      <c r="C41" s="43"/>
      <c r="D41" s="11" t="s">
        <v>1397</v>
      </c>
      <c r="E41" s="11" t="s">
        <v>1398</v>
      </c>
      <c r="F41" s="9">
        <v>10</v>
      </c>
      <c r="G41" s="9" t="s">
        <v>563</v>
      </c>
      <c r="H41" s="14">
        <v>12</v>
      </c>
      <c r="I41" s="49"/>
      <c r="J41" s="51" t="s">
        <v>271</v>
      </c>
      <c r="K41" s="130">
        <v>0.5</v>
      </c>
      <c r="L41" s="68">
        <v>2E-3</v>
      </c>
      <c r="P41" s="1">
        <f t="shared" si="0"/>
        <v>0</v>
      </c>
      <c r="Q41" s="1">
        <v>0.6</v>
      </c>
      <c r="R41" s="30">
        <v>9.3979999999993999E-2</v>
      </c>
      <c r="S41" s="4">
        <f t="shared" si="1"/>
        <v>0.69397999999999394</v>
      </c>
      <c r="X41" s="173">
        <v>3</v>
      </c>
      <c r="Y41" s="173">
        <v>2</v>
      </c>
    </row>
    <row r="42" spans="1:25" s="1" customFormat="1" ht="14.25" x14ac:dyDescent="0.2">
      <c r="A42" s="7">
        <f t="shared" si="2"/>
        <v>39</v>
      </c>
      <c r="B42" s="29"/>
      <c r="C42" s="43"/>
      <c r="D42" s="11" t="s">
        <v>431</v>
      </c>
      <c r="E42" s="11" t="s">
        <v>432</v>
      </c>
      <c r="F42" s="9">
        <v>10</v>
      </c>
      <c r="G42" s="9" t="s">
        <v>563</v>
      </c>
      <c r="H42" s="14">
        <v>12</v>
      </c>
      <c r="I42" s="49"/>
      <c r="J42" s="51" t="s">
        <v>271</v>
      </c>
      <c r="K42" s="130">
        <v>0.5</v>
      </c>
      <c r="L42" s="68">
        <v>2E-3</v>
      </c>
      <c r="P42" s="1">
        <f t="shared" si="0"/>
        <v>0</v>
      </c>
      <c r="Q42" s="1">
        <v>0.6</v>
      </c>
      <c r="R42" s="30">
        <v>9.3969999999994003E-2</v>
      </c>
      <c r="S42" s="4">
        <f t="shared" si="1"/>
        <v>0.69396999999999398</v>
      </c>
      <c r="X42" s="173">
        <v>3</v>
      </c>
      <c r="Y42" s="173">
        <v>2</v>
      </c>
    </row>
    <row r="43" spans="1:25" s="1" customFormat="1" ht="14.25" x14ac:dyDescent="0.2">
      <c r="A43" s="7">
        <f t="shared" si="2"/>
        <v>40</v>
      </c>
      <c r="B43" s="29"/>
      <c r="C43" s="43"/>
      <c r="D43" s="11" t="s">
        <v>1406</v>
      </c>
      <c r="E43" s="11" t="s">
        <v>1399</v>
      </c>
      <c r="F43" s="9">
        <v>10</v>
      </c>
      <c r="G43" s="9" t="s">
        <v>563</v>
      </c>
      <c r="H43" s="14">
        <v>12</v>
      </c>
      <c r="I43" s="49"/>
      <c r="J43" s="51" t="s">
        <v>271</v>
      </c>
      <c r="K43" s="130">
        <v>0.5</v>
      </c>
      <c r="L43" s="68">
        <v>2E-3</v>
      </c>
      <c r="P43" s="1">
        <f t="shared" si="0"/>
        <v>0</v>
      </c>
      <c r="Q43" s="1">
        <v>0.6</v>
      </c>
      <c r="R43" s="30">
        <v>9.3959999999994007E-2</v>
      </c>
      <c r="S43" s="4">
        <f t="shared" si="1"/>
        <v>0.69395999999999403</v>
      </c>
      <c r="X43" s="173">
        <v>3</v>
      </c>
      <c r="Y43" s="173">
        <v>2</v>
      </c>
    </row>
    <row r="44" spans="1:25" s="1" customFormat="1" ht="14.25" x14ac:dyDescent="0.2">
      <c r="A44" s="7">
        <f t="shared" si="2"/>
        <v>41</v>
      </c>
      <c r="B44" s="29"/>
      <c r="C44" s="43"/>
      <c r="D44" s="11" t="s">
        <v>133</v>
      </c>
      <c r="E44" s="11" t="s">
        <v>433</v>
      </c>
      <c r="F44" s="9">
        <v>10</v>
      </c>
      <c r="G44" s="9" t="s">
        <v>563</v>
      </c>
      <c r="H44" s="14">
        <v>12</v>
      </c>
      <c r="I44" s="49"/>
      <c r="J44" s="51" t="s">
        <v>271</v>
      </c>
      <c r="K44" s="130">
        <v>0.5</v>
      </c>
      <c r="L44" s="68">
        <v>2E-3</v>
      </c>
      <c r="P44" s="1">
        <f t="shared" si="0"/>
        <v>0</v>
      </c>
      <c r="Q44" s="1">
        <v>0.6</v>
      </c>
      <c r="R44" s="30">
        <v>9.3949999999993997E-2</v>
      </c>
      <c r="S44" s="4">
        <f t="shared" si="1"/>
        <v>0.69394999999999396</v>
      </c>
      <c r="X44" s="173">
        <v>3</v>
      </c>
      <c r="Y44" s="173">
        <v>2</v>
      </c>
    </row>
    <row r="45" spans="1:25" s="1" customFormat="1" ht="14.25" x14ac:dyDescent="0.2">
      <c r="A45" s="7">
        <f t="shared" si="2"/>
        <v>42</v>
      </c>
      <c r="B45" s="29"/>
      <c r="C45" s="43"/>
      <c r="D45" s="11" t="s">
        <v>1291</v>
      </c>
      <c r="E45" s="11" t="s">
        <v>434</v>
      </c>
      <c r="F45" s="9">
        <v>10</v>
      </c>
      <c r="G45" s="9" t="s">
        <v>562</v>
      </c>
      <c r="H45" s="14">
        <v>12</v>
      </c>
      <c r="I45" s="49"/>
      <c r="J45" s="51" t="s">
        <v>271</v>
      </c>
      <c r="K45" s="130">
        <v>1</v>
      </c>
      <c r="L45" s="68">
        <v>4.0000000000000001E-3</v>
      </c>
      <c r="P45" s="1">
        <f t="shared" si="0"/>
        <v>0</v>
      </c>
      <c r="Q45" s="1">
        <v>0.6</v>
      </c>
      <c r="R45" s="30">
        <v>9.3939999999993903E-2</v>
      </c>
      <c r="S45" s="4">
        <f t="shared" si="1"/>
        <v>0.6939399999999939</v>
      </c>
      <c r="X45" s="173">
        <v>2</v>
      </c>
      <c r="Y45" s="173">
        <v>2</v>
      </c>
    </row>
    <row r="46" spans="1:25" s="1" customFormat="1" ht="14.25" x14ac:dyDescent="0.2">
      <c r="A46" s="7">
        <f t="shared" si="2"/>
        <v>43</v>
      </c>
      <c r="B46" s="29"/>
      <c r="C46" s="43"/>
      <c r="D46" s="11" t="s">
        <v>435</v>
      </c>
      <c r="E46" s="11" t="s">
        <v>436</v>
      </c>
      <c r="F46" s="9">
        <v>10</v>
      </c>
      <c r="G46" s="9" t="s">
        <v>531</v>
      </c>
      <c r="H46" s="14">
        <v>12</v>
      </c>
      <c r="I46" s="49"/>
      <c r="J46" s="51" t="s">
        <v>271</v>
      </c>
      <c r="K46" s="130">
        <v>1</v>
      </c>
      <c r="L46" s="68">
        <v>4.0000000000000001E-3</v>
      </c>
      <c r="P46" s="1">
        <f t="shared" si="0"/>
        <v>0</v>
      </c>
      <c r="Q46" s="1">
        <v>0.6</v>
      </c>
      <c r="R46" s="30">
        <v>9.3929999999993893E-2</v>
      </c>
      <c r="S46" s="4">
        <f t="shared" si="1"/>
        <v>0.69392999999999383</v>
      </c>
      <c r="X46" s="173">
        <v>4</v>
      </c>
      <c r="Y46" s="173">
        <v>4</v>
      </c>
    </row>
    <row r="47" spans="1:25" s="1" customFormat="1" ht="15" x14ac:dyDescent="0.2">
      <c r="A47" s="7">
        <f t="shared" si="2"/>
        <v>44</v>
      </c>
      <c r="B47" s="29"/>
      <c r="C47" s="43"/>
      <c r="D47" s="11" t="s">
        <v>480</v>
      </c>
      <c r="E47" s="11" t="s">
        <v>982</v>
      </c>
      <c r="F47" s="9">
        <v>25</v>
      </c>
      <c r="G47" s="9" t="s">
        <v>531</v>
      </c>
      <c r="H47" s="14">
        <v>12</v>
      </c>
      <c r="I47" s="96" t="s">
        <v>974</v>
      </c>
      <c r="J47" s="51" t="s">
        <v>271</v>
      </c>
      <c r="K47" s="130">
        <v>1</v>
      </c>
      <c r="L47" s="68">
        <v>4.0000000000000001E-3</v>
      </c>
      <c r="P47" s="1">
        <f t="shared" si="0"/>
        <v>0</v>
      </c>
      <c r="Q47" s="1">
        <v>0.6</v>
      </c>
      <c r="R47" s="30">
        <v>9.3919999999993897E-2</v>
      </c>
      <c r="S47" s="4">
        <f t="shared" si="1"/>
        <v>0.69391999999999388</v>
      </c>
      <c r="X47" s="173">
        <v>2</v>
      </c>
      <c r="Y47" s="173">
        <v>2</v>
      </c>
    </row>
    <row r="48" spans="1:25" ht="39.950000000000003" customHeight="1" x14ac:dyDescent="0.2">
      <c r="A48" s="7"/>
      <c r="B48" s="265" t="s">
        <v>391</v>
      </c>
      <c r="C48" s="260"/>
      <c r="D48" s="260"/>
      <c r="E48" s="260"/>
      <c r="F48" s="260"/>
      <c r="G48" s="260"/>
      <c r="H48" s="260"/>
      <c r="I48" s="260"/>
      <c r="J48" s="261"/>
      <c r="K48" s="261"/>
      <c r="L48" s="266"/>
      <c r="P48" s="1"/>
      <c r="Q48" s="1"/>
      <c r="R48" s="30"/>
      <c r="S48" s="4"/>
    </row>
    <row r="49" spans="1:19" ht="14.25" x14ac:dyDescent="0.2">
      <c r="A49" s="7"/>
      <c r="P49" s="1"/>
      <c r="Q49" s="1"/>
      <c r="R49" s="30"/>
      <c r="S49" s="4"/>
    </row>
    <row r="50" spans="1:19" ht="14.25" x14ac:dyDescent="0.2">
      <c r="A50" s="7"/>
      <c r="P50" s="1"/>
      <c r="Q50" s="1"/>
      <c r="R50" s="30"/>
      <c r="S50" s="4"/>
    </row>
    <row r="51" spans="1:19" ht="14.25" x14ac:dyDescent="0.2">
      <c r="A51" s="7"/>
      <c r="P51" s="1"/>
      <c r="Q51" s="1"/>
      <c r="R51" s="30"/>
      <c r="S51" s="4"/>
    </row>
    <row r="52" spans="1:19" ht="14.25" x14ac:dyDescent="0.2">
      <c r="A52" s="7"/>
      <c r="P52" s="1"/>
      <c r="Q52" s="1"/>
      <c r="R52" s="30"/>
      <c r="S52" s="4"/>
    </row>
    <row r="53" spans="1:19" ht="14.25" x14ac:dyDescent="0.2">
      <c r="A53" s="7"/>
      <c r="P53" s="1"/>
      <c r="Q53" s="1"/>
      <c r="R53" s="30"/>
      <c r="S53" s="4"/>
    </row>
    <row r="54" spans="1:19" ht="14.25" x14ac:dyDescent="0.2">
      <c r="A54" s="7"/>
      <c r="P54" s="1"/>
      <c r="Q54" s="1"/>
      <c r="R54" s="30"/>
      <c r="S54" s="4"/>
    </row>
    <row r="55" spans="1:19" ht="14.25" x14ac:dyDescent="0.2">
      <c r="A55" s="7"/>
      <c r="P55" s="1"/>
      <c r="Q55" s="1"/>
      <c r="R55" s="30"/>
      <c r="S55" s="4"/>
    </row>
    <row r="56" spans="1:19" ht="14.25" x14ac:dyDescent="0.2">
      <c r="A56" s="7"/>
      <c r="P56" s="1"/>
      <c r="Q56" s="1"/>
      <c r="R56" s="30"/>
      <c r="S56" s="4"/>
    </row>
    <row r="57" spans="1:19" ht="14.25" x14ac:dyDescent="0.2">
      <c r="A57" s="7"/>
      <c r="P57" s="1"/>
      <c r="Q57" s="1"/>
      <c r="R57" s="30"/>
      <c r="S57" s="4"/>
    </row>
    <row r="58" spans="1:19" ht="14.25" x14ac:dyDescent="0.2">
      <c r="A58" s="7"/>
      <c r="P58" s="1"/>
      <c r="Q58" s="1"/>
      <c r="R58" s="30"/>
      <c r="S58" s="4"/>
    </row>
    <row r="59" spans="1:19" ht="14.25" x14ac:dyDescent="0.2">
      <c r="A59" s="7"/>
      <c r="P59" s="1"/>
      <c r="Q59" s="1"/>
      <c r="R59" s="30"/>
      <c r="S59" s="4"/>
    </row>
    <row r="60" spans="1:19" ht="14.25" x14ac:dyDescent="0.2">
      <c r="A60" s="7"/>
      <c r="P60" s="1"/>
      <c r="Q60" s="1"/>
      <c r="R60" s="30"/>
      <c r="S60" s="4"/>
    </row>
    <row r="61" spans="1:19" ht="14.25" x14ac:dyDescent="0.2">
      <c r="A61" s="7"/>
      <c r="P61" s="1"/>
      <c r="Q61" s="1"/>
      <c r="R61" s="30"/>
      <c r="S61" s="4"/>
    </row>
    <row r="62" spans="1:19" ht="14.25" x14ac:dyDescent="0.2">
      <c r="A62" s="7"/>
      <c r="P62" s="1"/>
      <c r="Q62" s="1"/>
      <c r="R62" s="30"/>
      <c r="S62" s="4"/>
    </row>
    <row r="63" spans="1:19" ht="14.25" x14ac:dyDescent="0.2">
      <c r="A63" s="7"/>
      <c r="P63" s="1"/>
      <c r="Q63" s="1"/>
      <c r="R63" s="30"/>
      <c r="S63" s="4"/>
    </row>
    <row r="64" spans="1:19" ht="14.25" x14ac:dyDescent="0.2">
      <c r="A64" s="7"/>
      <c r="P64" s="1"/>
      <c r="Q64" s="1"/>
      <c r="R64" s="30"/>
      <c r="S64" s="4"/>
    </row>
    <row r="65" spans="1:19" ht="14.25" x14ac:dyDescent="0.2">
      <c r="A65" s="7"/>
      <c r="P65" s="1"/>
      <c r="Q65" s="1"/>
      <c r="R65" s="30"/>
      <c r="S65" s="4"/>
    </row>
    <row r="66" spans="1:19" ht="14.25" x14ac:dyDescent="0.2">
      <c r="A66" s="7"/>
      <c r="P66" s="1"/>
      <c r="Q66" s="1"/>
      <c r="R66" s="30"/>
      <c r="S66" s="4"/>
    </row>
    <row r="67" spans="1:19" ht="14.25" x14ac:dyDescent="0.2">
      <c r="A67" s="7"/>
      <c r="P67" s="1"/>
      <c r="Q67" s="1"/>
      <c r="R67" s="30"/>
      <c r="S67" s="4"/>
    </row>
    <row r="68" spans="1:19" ht="14.25" x14ac:dyDescent="0.2">
      <c r="A68" s="7"/>
      <c r="P68" s="1"/>
      <c r="Q68" s="1"/>
      <c r="R68" s="30"/>
      <c r="S68" s="4"/>
    </row>
    <row r="69" spans="1:19" ht="14.25" x14ac:dyDescent="0.2">
      <c r="A69" s="7"/>
      <c r="P69" s="1"/>
      <c r="Q69" s="1"/>
      <c r="R69" s="30"/>
      <c r="S69" s="4"/>
    </row>
    <row r="70" spans="1:19" ht="14.25" x14ac:dyDescent="0.2">
      <c r="A70" s="7"/>
      <c r="P70" s="1"/>
      <c r="Q70" s="1"/>
      <c r="R70" s="30"/>
      <c r="S70" s="4"/>
    </row>
    <row r="71" spans="1:19" ht="14.25" x14ac:dyDescent="0.2">
      <c r="A71" s="7"/>
      <c r="P71" s="1"/>
      <c r="Q71" s="1"/>
      <c r="R71" s="30"/>
      <c r="S71" s="4"/>
    </row>
    <row r="72" spans="1:19" ht="14.25" x14ac:dyDescent="0.2">
      <c r="A72" s="7"/>
      <c r="P72" s="1"/>
      <c r="Q72" s="1"/>
      <c r="R72" s="30"/>
      <c r="S72" s="4"/>
    </row>
    <row r="73" spans="1:19" ht="14.25" x14ac:dyDescent="0.2">
      <c r="A73" s="7"/>
      <c r="P73" s="1"/>
      <c r="Q73" s="1"/>
      <c r="R73" s="30"/>
      <c r="S73" s="4"/>
    </row>
    <row r="74" spans="1:19" ht="14.25" x14ac:dyDescent="0.2">
      <c r="A74" s="7"/>
      <c r="P74" s="1"/>
      <c r="Q74" s="1"/>
      <c r="R74" s="30"/>
      <c r="S74" s="4"/>
    </row>
    <row r="75" spans="1:19" ht="14.25" x14ac:dyDescent="0.2">
      <c r="A75" s="7"/>
      <c r="P75" s="1"/>
      <c r="Q75" s="1"/>
      <c r="R75" s="30"/>
      <c r="S75" s="4"/>
    </row>
    <row r="76" spans="1:19" ht="14.25" x14ac:dyDescent="0.2">
      <c r="A76" s="7"/>
      <c r="P76" s="1"/>
      <c r="Q76" s="1"/>
      <c r="R76" s="30"/>
      <c r="S76" s="4"/>
    </row>
    <row r="77" spans="1:19" ht="14.25" x14ac:dyDescent="0.2">
      <c r="A77" s="7"/>
      <c r="P77" s="1"/>
      <c r="Q77" s="1"/>
      <c r="R77" s="30"/>
      <c r="S77" s="4"/>
    </row>
    <row r="78" spans="1:19" ht="14.25" x14ac:dyDescent="0.2">
      <c r="A78" s="7"/>
      <c r="P78" s="1"/>
      <c r="Q78" s="1"/>
      <c r="R78" s="30"/>
      <c r="S78" s="4"/>
    </row>
    <row r="79" spans="1:19" ht="14.25" x14ac:dyDescent="0.2">
      <c r="A79" s="7"/>
      <c r="P79" s="1"/>
      <c r="Q79" s="1"/>
      <c r="R79" s="30"/>
      <c r="S79" s="4"/>
    </row>
    <row r="80" spans="1:19" ht="14.25" x14ac:dyDescent="0.2">
      <c r="A80" s="7"/>
      <c r="P80" s="1"/>
      <c r="Q80" s="1"/>
      <c r="R80" s="30"/>
      <c r="S80" s="4"/>
    </row>
    <row r="81" spans="1:19" ht="14.25" x14ac:dyDescent="0.2">
      <c r="A81" s="7"/>
      <c r="P81" s="1"/>
      <c r="Q81" s="1"/>
      <c r="R81" s="30"/>
      <c r="S81" s="4"/>
    </row>
    <row r="82" spans="1:19" ht="14.25" x14ac:dyDescent="0.2">
      <c r="A82" s="7"/>
      <c r="P82" s="1"/>
      <c r="Q82" s="1"/>
      <c r="R82" s="30"/>
      <c r="S82" s="4"/>
    </row>
    <row r="83" spans="1:19" ht="14.25" x14ac:dyDescent="0.2">
      <c r="A83" s="7"/>
      <c r="P83" s="1"/>
      <c r="Q83" s="1"/>
      <c r="R83" s="30"/>
      <c r="S83" s="4"/>
    </row>
    <row r="84" spans="1:19" ht="14.25" x14ac:dyDescent="0.2">
      <c r="A84" s="7"/>
      <c r="P84" s="1"/>
      <c r="Q84" s="1"/>
      <c r="R84" s="30"/>
      <c r="S84" s="4"/>
    </row>
    <row r="85" spans="1:19" ht="14.25" x14ac:dyDescent="0.2">
      <c r="A85" s="7"/>
      <c r="P85" s="1"/>
      <c r="Q85" s="1"/>
      <c r="R85" s="30"/>
      <c r="S85" s="4"/>
    </row>
    <row r="86" spans="1:19" ht="14.25" x14ac:dyDescent="0.2">
      <c r="A86" s="7"/>
      <c r="P86" s="1"/>
      <c r="Q86" s="1"/>
      <c r="R86" s="30"/>
      <c r="S86" s="4"/>
    </row>
    <row r="87" spans="1:19" ht="14.25" x14ac:dyDescent="0.2">
      <c r="A87" s="7"/>
      <c r="P87" s="1"/>
      <c r="Q87" s="1"/>
      <c r="R87" s="30"/>
      <c r="S87" s="4"/>
    </row>
    <row r="88" spans="1:19" ht="14.25" x14ac:dyDescent="0.2">
      <c r="A88" s="7"/>
      <c r="P88" s="1"/>
      <c r="Q88" s="1"/>
      <c r="R88" s="30"/>
      <c r="S88" s="4"/>
    </row>
    <row r="89" spans="1:19" ht="14.25" x14ac:dyDescent="0.2">
      <c r="A89" s="7"/>
      <c r="P89" s="1"/>
      <c r="Q89" s="1"/>
      <c r="R89" s="30"/>
      <c r="S89" s="4"/>
    </row>
    <row r="90" spans="1:19" ht="14.25" x14ac:dyDescent="0.2">
      <c r="A90" s="7"/>
      <c r="P90" s="1"/>
      <c r="Q90" s="1"/>
      <c r="R90" s="30"/>
      <c r="S90" s="4"/>
    </row>
    <row r="91" spans="1:19" ht="14.25" x14ac:dyDescent="0.2">
      <c r="A91" s="7"/>
      <c r="P91" s="1"/>
      <c r="Q91" s="1"/>
      <c r="R91" s="30"/>
      <c r="S91" s="4"/>
    </row>
    <row r="92" spans="1:19" ht="14.25" x14ac:dyDescent="0.2">
      <c r="A92" s="7"/>
      <c r="P92" s="1"/>
      <c r="Q92" s="1"/>
      <c r="R92" s="30"/>
      <c r="S92" s="4"/>
    </row>
    <row r="93" spans="1:19" ht="14.25" x14ac:dyDescent="0.2">
      <c r="A93" s="7"/>
      <c r="P93" s="1"/>
      <c r="Q93" s="1"/>
      <c r="R93" s="30"/>
      <c r="S93" s="4"/>
    </row>
    <row r="94" spans="1:19" ht="14.25" x14ac:dyDescent="0.2">
      <c r="A94" s="7"/>
      <c r="P94" s="1"/>
      <c r="Q94" s="1"/>
      <c r="R94" s="30"/>
      <c r="S94" s="4"/>
    </row>
    <row r="95" spans="1:19" ht="14.25" x14ac:dyDescent="0.2">
      <c r="A95" s="7"/>
      <c r="P95" s="1"/>
      <c r="Q95" s="1"/>
      <c r="R95" s="30"/>
      <c r="S95" s="4"/>
    </row>
    <row r="96" spans="1:19" ht="14.25" x14ac:dyDescent="0.2">
      <c r="A96" s="7"/>
      <c r="P96" s="1"/>
      <c r="Q96" s="1"/>
      <c r="R96" s="30"/>
      <c r="S96" s="4"/>
    </row>
    <row r="97" spans="1:19" ht="14.25" x14ac:dyDescent="0.2">
      <c r="A97" s="7"/>
      <c r="P97" s="1"/>
      <c r="Q97" s="1"/>
      <c r="R97" s="30"/>
      <c r="S97" s="4"/>
    </row>
    <row r="98" spans="1:19" ht="14.25" x14ac:dyDescent="0.2">
      <c r="A98" s="7"/>
      <c r="P98" s="1"/>
      <c r="Q98" s="1"/>
      <c r="R98" s="30"/>
      <c r="S98" s="4"/>
    </row>
    <row r="99" spans="1:19" ht="14.25" x14ac:dyDescent="0.2">
      <c r="A99" s="7"/>
      <c r="P99" s="1"/>
      <c r="Q99" s="1"/>
      <c r="R99" s="30"/>
      <c r="S99" s="4"/>
    </row>
    <row r="100" spans="1:19" ht="14.25" x14ac:dyDescent="0.2">
      <c r="A100" s="7"/>
      <c r="P100" s="1"/>
      <c r="Q100" s="1"/>
      <c r="R100" s="30"/>
      <c r="S100" s="4"/>
    </row>
    <row r="101" spans="1:19" ht="14.25" x14ac:dyDescent="0.2">
      <c r="A101" s="7"/>
      <c r="P101" s="1"/>
      <c r="Q101" s="1"/>
      <c r="R101" s="30"/>
      <c r="S101" s="4"/>
    </row>
    <row r="102" spans="1:19" ht="14.25" x14ac:dyDescent="0.2">
      <c r="A102" s="7"/>
      <c r="P102" s="1"/>
      <c r="Q102" s="1"/>
      <c r="R102" s="30"/>
      <c r="S102" s="4"/>
    </row>
    <row r="103" spans="1:19" ht="14.25" x14ac:dyDescent="0.2">
      <c r="A103" s="7"/>
      <c r="P103" s="1"/>
      <c r="Q103" s="1"/>
      <c r="R103" s="30"/>
      <c r="S103" s="4"/>
    </row>
    <row r="104" spans="1:19" ht="14.25" x14ac:dyDescent="0.2">
      <c r="A104" s="7"/>
      <c r="P104" s="1"/>
      <c r="Q104" s="1"/>
      <c r="R104" s="30"/>
      <c r="S104" s="4"/>
    </row>
    <row r="105" spans="1:19" ht="14.25" x14ac:dyDescent="0.2">
      <c r="A105" s="7"/>
      <c r="P105" s="1"/>
      <c r="Q105" s="1"/>
      <c r="R105" s="30"/>
      <c r="S105" s="4"/>
    </row>
    <row r="106" spans="1:19" ht="14.25" x14ac:dyDescent="0.2">
      <c r="A106" s="7"/>
      <c r="P106" s="1"/>
      <c r="Q106" s="1"/>
      <c r="R106" s="30"/>
      <c r="S106" s="4"/>
    </row>
    <row r="107" spans="1:19" ht="14.25" x14ac:dyDescent="0.2">
      <c r="A107" s="7"/>
      <c r="P107" s="1"/>
      <c r="Q107" s="1"/>
      <c r="R107" s="30"/>
      <c r="S107" s="4"/>
    </row>
    <row r="108" spans="1:19" ht="14.25" x14ac:dyDescent="0.2">
      <c r="A108" s="7"/>
      <c r="P108" s="1"/>
      <c r="Q108" s="1"/>
      <c r="R108" s="30"/>
      <c r="S108" s="4"/>
    </row>
    <row r="109" spans="1:19" ht="14.25" x14ac:dyDescent="0.2">
      <c r="A109" s="7"/>
      <c r="P109" s="1"/>
      <c r="Q109" s="1"/>
      <c r="R109" s="30"/>
      <c r="S109" s="4"/>
    </row>
    <row r="110" spans="1:19" ht="14.25" x14ac:dyDescent="0.2">
      <c r="A110" s="7"/>
      <c r="P110" s="1"/>
      <c r="Q110" s="1"/>
      <c r="R110" s="30"/>
      <c r="S110" s="4"/>
    </row>
    <row r="111" spans="1:19" ht="14.25" x14ac:dyDescent="0.2">
      <c r="A111" s="7"/>
      <c r="P111" s="1"/>
      <c r="Q111" s="1"/>
      <c r="R111" s="30"/>
      <c r="S111" s="4"/>
    </row>
    <row r="112" spans="1:19" ht="14.25" x14ac:dyDescent="0.2">
      <c r="A112" s="7"/>
      <c r="P112" s="1"/>
      <c r="Q112" s="1"/>
      <c r="R112" s="30"/>
      <c r="S112" s="4"/>
    </row>
    <row r="113" spans="1:19" ht="14.25" x14ac:dyDescent="0.2">
      <c r="A113" s="7"/>
      <c r="P113" s="1"/>
      <c r="Q113" s="1"/>
      <c r="R113" s="30"/>
      <c r="S113" s="4"/>
    </row>
    <row r="114" spans="1:19" ht="14.25" x14ac:dyDescent="0.2">
      <c r="A114" s="7"/>
      <c r="P114" s="1"/>
      <c r="Q114" s="1"/>
      <c r="R114" s="30"/>
      <c r="S114" s="4"/>
    </row>
    <row r="115" spans="1:19" ht="14.25" x14ac:dyDescent="0.2">
      <c r="A115" s="7"/>
      <c r="P115" s="1"/>
      <c r="Q115" s="1"/>
      <c r="R115" s="30"/>
      <c r="S115" s="4"/>
    </row>
    <row r="116" spans="1:19" ht="14.25" x14ac:dyDescent="0.2">
      <c r="A116" s="7"/>
      <c r="P116" s="1"/>
      <c r="Q116" s="1"/>
      <c r="R116" s="30"/>
      <c r="S116" s="4"/>
    </row>
    <row r="117" spans="1:19" ht="14.25" x14ac:dyDescent="0.2">
      <c r="A117" s="7"/>
      <c r="P117" s="1"/>
      <c r="Q117" s="1"/>
      <c r="R117" s="30"/>
      <c r="S117" s="4"/>
    </row>
    <row r="118" spans="1:19" ht="14.25" x14ac:dyDescent="0.2">
      <c r="A118" s="7"/>
      <c r="P118" s="1"/>
      <c r="Q118" s="1"/>
      <c r="R118" s="30"/>
      <c r="S118" s="4"/>
    </row>
    <row r="119" spans="1:19" ht="14.25" x14ac:dyDescent="0.2">
      <c r="A119" s="7"/>
      <c r="P119" s="1"/>
      <c r="Q119" s="1"/>
      <c r="R119" s="30"/>
      <c r="S119" s="4"/>
    </row>
    <row r="120" spans="1:19" ht="14.25" x14ac:dyDescent="0.2">
      <c r="A120" s="7"/>
      <c r="P120" s="1"/>
      <c r="Q120" s="1"/>
      <c r="R120" s="30"/>
      <c r="S120" s="4"/>
    </row>
    <row r="121" spans="1:19" ht="14.25" x14ac:dyDescent="0.2">
      <c r="A121" s="7"/>
      <c r="P121" s="1"/>
      <c r="Q121" s="1"/>
      <c r="R121" s="30"/>
      <c r="S121" s="4"/>
    </row>
    <row r="122" spans="1:19" ht="14.25" x14ac:dyDescent="0.2">
      <c r="A122" s="7"/>
      <c r="P122" s="1"/>
      <c r="Q122" s="1"/>
      <c r="R122" s="30"/>
      <c r="S122" s="4"/>
    </row>
    <row r="123" spans="1:19" ht="14.25" x14ac:dyDescent="0.2">
      <c r="A123" s="7"/>
      <c r="P123" s="1"/>
      <c r="Q123" s="1"/>
      <c r="R123" s="30"/>
      <c r="S123" s="4"/>
    </row>
    <row r="124" spans="1:19" ht="14.25" x14ac:dyDescent="0.2">
      <c r="A124" s="7"/>
      <c r="P124" s="1"/>
      <c r="Q124" s="1"/>
      <c r="R124" s="30"/>
      <c r="S124" s="4"/>
    </row>
    <row r="125" spans="1:19" ht="14.25" x14ac:dyDescent="0.2">
      <c r="A125" s="7"/>
      <c r="P125" s="1"/>
      <c r="Q125" s="1"/>
      <c r="R125" s="30"/>
      <c r="S125" s="4"/>
    </row>
    <row r="126" spans="1:19" ht="14.25" x14ac:dyDescent="0.2">
      <c r="A126" s="7"/>
      <c r="P126" s="1"/>
      <c r="Q126" s="1"/>
      <c r="R126" s="30"/>
      <c r="S126" s="4"/>
    </row>
    <row r="127" spans="1:19" ht="14.25" x14ac:dyDescent="0.2">
      <c r="A127" s="7"/>
      <c r="P127" s="1"/>
      <c r="Q127" s="1"/>
      <c r="R127" s="30"/>
      <c r="S127" s="4"/>
    </row>
    <row r="128" spans="1:19" ht="14.25" x14ac:dyDescent="0.2">
      <c r="A128" s="7"/>
      <c r="P128" s="1"/>
      <c r="Q128" s="1"/>
      <c r="R128" s="30"/>
      <c r="S128" s="4"/>
    </row>
    <row r="129" spans="1:19" ht="14.25" x14ac:dyDescent="0.2">
      <c r="A129" s="7"/>
      <c r="P129" s="1"/>
      <c r="Q129" s="1"/>
      <c r="R129" s="30"/>
      <c r="S129" s="4"/>
    </row>
    <row r="130" spans="1:19" ht="14.25" x14ac:dyDescent="0.2">
      <c r="A130" s="7"/>
      <c r="P130" s="1"/>
      <c r="Q130" s="1"/>
      <c r="R130" s="30"/>
      <c r="S130" s="4"/>
    </row>
    <row r="131" spans="1:19" ht="14.25" x14ac:dyDescent="0.2">
      <c r="A131" s="7"/>
      <c r="P131" s="1"/>
      <c r="Q131" s="1"/>
      <c r="R131" s="30"/>
      <c r="S131" s="4"/>
    </row>
    <row r="132" spans="1:19" ht="14.25" x14ac:dyDescent="0.2">
      <c r="A132" s="7"/>
      <c r="P132" s="1"/>
      <c r="Q132" s="1"/>
      <c r="R132" s="30"/>
      <c r="S132" s="4"/>
    </row>
    <row r="133" spans="1:19" ht="14.25" x14ac:dyDescent="0.2">
      <c r="A133" s="7"/>
      <c r="P133" s="1"/>
      <c r="Q133" s="1"/>
      <c r="R133" s="30"/>
      <c r="S133" s="4"/>
    </row>
    <row r="134" spans="1:19" ht="14.25" x14ac:dyDescent="0.2">
      <c r="A134" s="7"/>
      <c r="P134" s="1"/>
      <c r="Q134" s="1"/>
      <c r="R134" s="30"/>
      <c r="S134" s="4"/>
    </row>
    <row r="135" spans="1:19" ht="14.25" x14ac:dyDescent="0.2">
      <c r="A135" s="7"/>
      <c r="P135" s="1"/>
      <c r="Q135" s="1"/>
      <c r="R135" s="30"/>
      <c r="S135" s="4"/>
    </row>
    <row r="136" spans="1:19" ht="14.25" x14ac:dyDescent="0.2">
      <c r="A136" s="7"/>
      <c r="P136" s="1"/>
      <c r="Q136" s="1"/>
      <c r="R136" s="30"/>
      <c r="S136" s="4"/>
    </row>
    <row r="137" spans="1:19" ht="14.25" x14ac:dyDescent="0.2">
      <c r="A137" s="7"/>
      <c r="P137" s="1"/>
      <c r="Q137" s="1"/>
      <c r="R137" s="30"/>
      <c r="S137" s="4"/>
    </row>
    <row r="138" spans="1:19" ht="14.25" x14ac:dyDescent="0.2">
      <c r="A138" s="7"/>
      <c r="P138" s="1"/>
      <c r="Q138" s="1"/>
      <c r="R138" s="30"/>
      <c r="S138" s="4"/>
    </row>
    <row r="139" spans="1:19" ht="14.25" x14ac:dyDescent="0.2">
      <c r="A139" s="7"/>
      <c r="P139" s="1"/>
      <c r="Q139" s="1"/>
      <c r="R139" s="30"/>
      <c r="S139" s="4"/>
    </row>
    <row r="140" spans="1:19" ht="14.25" x14ac:dyDescent="0.2">
      <c r="A140" s="7"/>
      <c r="P140" s="1"/>
      <c r="Q140" s="1"/>
      <c r="R140" s="30"/>
      <c r="S140" s="4"/>
    </row>
    <row r="141" spans="1:19" ht="14.25" x14ac:dyDescent="0.2">
      <c r="A141" s="7"/>
      <c r="P141" s="1"/>
      <c r="Q141" s="1"/>
      <c r="R141" s="30"/>
      <c r="S141" s="4"/>
    </row>
    <row r="142" spans="1:19" ht="14.25" x14ac:dyDescent="0.2">
      <c r="A142" s="7"/>
      <c r="P142" s="1"/>
      <c r="Q142" s="1"/>
      <c r="R142" s="30"/>
      <c r="S142" s="4"/>
    </row>
    <row r="143" spans="1:19" ht="14.25" x14ac:dyDescent="0.2">
      <c r="A143" s="7"/>
      <c r="P143" s="1"/>
      <c r="Q143" s="1"/>
      <c r="R143" s="30"/>
      <c r="S143" s="4"/>
    </row>
    <row r="144" spans="1:19" ht="14.25" x14ac:dyDescent="0.2">
      <c r="A144" s="7"/>
      <c r="P144" s="1"/>
      <c r="Q144" s="1"/>
      <c r="R144" s="30"/>
      <c r="S144" s="4"/>
    </row>
    <row r="145" spans="1:19" ht="14.25" x14ac:dyDescent="0.2">
      <c r="A145" s="7"/>
      <c r="P145" s="1"/>
      <c r="Q145" s="1"/>
      <c r="R145" s="30"/>
      <c r="S145" s="4"/>
    </row>
    <row r="146" spans="1:19" ht="14.25" x14ac:dyDescent="0.2">
      <c r="A146" s="7"/>
      <c r="P146" s="1"/>
      <c r="Q146" s="1"/>
      <c r="R146" s="30"/>
      <c r="S146" s="4"/>
    </row>
    <row r="147" spans="1:19" ht="14.25" x14ac:dyDescent="0.2">
      <c r="A147" s="7"/>
      <c r="P147" s="1"/>
      <c r="Q147" s="1"/>
      <c r="R147" s="30"/>
      <c r="S147" s="4"/>
    </row>
    <row r="148" spans="1:19" ht="14.25" x14ac:dyDescent="0.2">
      <c r="A148" s="7"/>
      <c r="P148" s="1"/>
      <c r="Q148" s="1"/>
      <c r="R148" s="30"/>
      <c r="S148" s="4"/>
    </row>
    <row r="149" spans="1:19" ht="14.25" x14ac:dyDescent="0.2">
      <c r="A149" s="7"/>
      <c r="P149" s="1"/>
      <c r="Q149" s="1"/>
      <c r="R149" s="30"/>
      <c r="S149" s="4"/>
    </row>
    <row r="150" spans="1:19" ht="14.25" x14ac:dyDescent="0.2">
      <c r="A150" s="7"/>
      <c r="P150" s="1"/>
      <c r="Q150" s="1"/>
      <c r="R150" s="30"/>
      <c r="S150" s="4"/>
    </row>
    <row r="151" spans="1:19" ht="14.25" x14ac:dyDescent="0.2">
      <c r="A151" s="7"/>
      <c r="P151" s="1"/>
      <c r="Q151" s="1"/>
      <c r="R151" s="30"/>
      <c r="S151" s="4"/>
    </row>
    <row r="152" spans="1:19" ht="14.25" x14ac:dyDescent="0.2">
      <c r="A152" s="7"/>
      <c r="P152" s="1"/>
      <c r="Q152" s="1"/>
      <c r="R152" s="30"/>
      <c r="S152" s="4"/>
    </row>
    <row r="153" spans="1:19" ht="14.25" x14ac:dyDescent="0.2">
      <c r="A153" s="7"/>
      <c r="P153" s="1"/>
      <c r="Q153" s="1"/>
      <c r="R153" s="30"/>
      <c r="S153" s="4"/>
    </row>
    <row r="154" spans="1:19" ht="14.25" x14ac:dyDescent="0.2">
      <c r="A154" s="7"/>
      <c r="P154" s="1"/>
      <c r="Q154" s="1"/>
      <c r="R154" s="30"/>
      <c r="S154" s="4"/>
    </row>
    <row r="155" spans="1:19" ht="14.25" x14ac:dyDescent="0.2">
      <c r="A155" s="7"/>
      <c r="P155" s="1"/>
      <c r="Q155" s="1"/>
      <c r="R155" s="30"/>
      <c r="S155" s="4"/>
    </row>
    <row r="156" spans="1:19" ht="14.25" x14ac:dyDescent="0.2">
      <c r="A156" s="7"/>
      <c r="P156" s="1"/>
      <c r="Q156" s="1"/>
      <c r="R156" s="30"/>
      <c r="S156" s="4"/>
    </row>
    <row r="157" spans="1:19" ht="14.25" x14ac:dyDescent="0.2">
      <c r="A157" s="7"/>
      <c r="P157" s="1"/>
      <c r="Q157" s="1"/>
      <c r="R157" s="30"/>
      <c r="S157" s="4"/>
    </row>
    <row r="158" spans="1:19" ht="14.25" x14ac:dyDescent="0.2">
      <c r="A158" s="7"/>
      <c r="P158" s="1"/>
      <c r="Q158" s="1"/>
      <c r="R158" s="30"/>
      <c r="S158" s="4"/>
    </row>
    <row r="159" spans="1:19" ht="14.25" x14ac:dyDescent="0.2">
      <c r="A159" s="7"/>
      <c r="P159" s="1"/>
      <c r="Q159" s="1"/>
      <c r="R159" s="30"/>
      <c r="S159" s="4"/>
    </row>
    <row r="160" spans="1:19" ht="14.25" x14ac:dyDescent="0.2">
      <c r="A160" s="7"/>
      <c r="P160" s="1"/>
      <c r="Q160" s="1"/>
      <c r="R160" s="30"/>
      <c r="S160" s="4"/>
    </row>
    <row r="161" spans="1:19" ht="14.25" x14ac:dyDescent="0.2">
      <c r="A161" s="7"/>
      <c r="P161" s="1"/>
      <c r="Q161" s="1"/>
      <c r="R161" s="30"/>
      <c r="S161" s="4"/>
    </row>
    <row r="162" spans="1:19" ht="14.25" x14ac:dyDescent="0.2">
      <c r="A162" s="7"/>
      <c r="P162" s="1"/>
      <c r="Q162" s="1"/>
      <c r="R162" s="30"/>
      <c r="S162" s="4"/>
    </row>
    <row r="163" spans="1:19" ht="14.25" x14ac:dyDescent="0.2">
      <c r="A163" s="7"/>
      <c r="P163" s="1"/>
      <c r="Q163" s="1"/>
      <c r="R163" s="30"/>
      <c r="S163" s="4"/>
    </row>
    <row r="164" spans="1:19" ht="14.25" x14ac:dyDescent="0.2">
      <c r="A164" s="7"/>
      <c r="P164" s="1"/>
      <c r="Q164" s="1"/>
      <c r="R164" s="30"/>
      <c r="S164" s="4"/>
    </row>
    <row r="165" spans="1:19" ht="14.25" x14ac:dyDescent="0.2">
      <c r="A165" s="7"/>
      <c r="P165" s="1"/>
      <c r="Q165" s="1"/>
      <c r="R165" s="30"/>
      <c r="S165" s="4"/>
    </row>
    <row r="166" spans="1:19" ht="14.25" x14ac:dyDescent="0.2">
      <c r="A166" s="7"/>
      <c r="P166" s="1"/>
      <c r="Q166" s="1"/>
      <c r="R166" s="30"/>
      <c r="S166" s="4"/>
    </row>
    <row r="167" spans="1:19" ht="14.25" x14ac:dyDescent="0.2">
      <c r="A167" s="7"/>
      <c r="P167" s="1"/>
      <c r="Q167" s="1"/>
      <c r="R167" s="30"/>
      <c r="S167" s="4"/>
    </row>
    <row r="168" spans="1:19" ht="14.25" x14ac:dyDescent="0.2">
      <c r="A168" s="7"/>
      <c r="P168" s="1"/>
      <c r="Q168" s="1"/>
      <c r="R168" s="30"/>
      <c r="S168" s="4"/>
    </row>
    <row r="169" spans="1:19" ht="14.25" x14ac:dyDescent="0.2">
      <c r="A169" s="7"/>
      <c r="P169" s="1"/>
      <c r="Q169" s="1"/>
      <c r="R169" s="30"/>
      <c r="S169" s="4"/>
    </row>
    <row r="170" spans="1:19" ht="14.25" x14ac:dyDescent="0.2">
      <c r="A170" s="7"/>
      <c r="P170" s="1"/>
      <c r="Q170" s="1"/>
      <c r="R170" s="30"/>
      <c r="S170" s="4"/>
    </row>
    <row r="171" spans="1:19" ht="14.25" x14ac:dyDescent="0.2">
      <c r="A171" s="7"/>
      <c r="P171" s="1"/>
      <c r="Q171" s="1"/>
      <c r="R171" s="30"/>
      <c r="S171" s="4"/>
    </row>
    <row r="172" spans="1:19" ht="14.25" x14ac:dyDescent="0.2">
      <c r="A172" s="7"/>
      <c r="P172" s="1"/>
      <c r="Q172" s="1"/>
      <c r="R172" s="30"/>
      <c r="S172" s="4"/>
    </row>
    <row r="173" spans="1:19" ht="14.25" x14ac:dyDescent="0.2">
      <c r="A173" s="7"/>
      <c r="P173" s="1"/>
      <c r="Q173" s="1"/>
      <c r="R173" s="30"/>
      <c r="S173" s="4"/>
    </row>
    <row r="174" spans="1:19" ht="14.25" x14ac:dyDescent="0.2">
      <c r="A174" s="7"/>
      <c r="P174" s="1"/>
      <c r="Q174" s="1"/>
      <c r="R174" s="30"/>
      <c r="S174" s="4"/>
    </row>
    <row r="175" spans="1:19" ht="14.25" x14ac:dyDescent="0.2">
      <c r="A175" s="7"/>
      <c r="P175" s="1"/>
      <c r="Q175" s="1"/>
      <c r="R175" s="30"/>
      <c r="S175" s="4"/>
    </row>
    <row r="176" spans="1:19" ht="14.25" x14ac:dyDescent="0.2">
      <c r="A176" s="7"/>
      <c r="P176" s="1"/>
      <c r="Q176" s="1"/>
      <c r="R176" s="30"/>
      <c r="S176" s="4"/>
    </row>
    <row r="177" spans="1:19" ht="14.25" x14ac:dyDescent="0.2">
      <c r="A177" s="7"/>
      <c r="P177" s="1"/>
      <c r="Q177" s="1"/>
      <c r="R177" s="30"/>
      <c r="S177" s="4"/>
    </row>
    <row r="178" spans="1:19" ht="14.25" x14ac:dyDescent="0.2">
      <c r="A178" s="7"/>
      <c r="P178" s="1"/>
      <c r="Q178" s="1"/>
      <c r="R178" s="30"/>
      <c r="S178" s="4"/>
    </row>
    <row r="179" spans="1:19" ht="14.25" x14ac:dyDescent="0.2">
      <c r="A179" s="7"/>
      <c r="P179" s="1"/>
      <c r="Q179" s="1"/>
      <c r="R179" s="30"/>
      <c r="S179" s="4"/>
    </row>
    <row r="180" spans="1:19" ht="14.25" x14ac:dyDescent="0.2">
      <c r="A180" s="7"/>
      <c r="P180" s="1"/>
      <c r="Q180" s="1"/>
      <c r="R180" s="30"/>
      <c r="S180" s="4"/>
    </row>
    <row r="181" spans="1:19" ht="14.25" x14ac:dyDescent="0.2">
      <c r="A181" s="7"/>
      <c r="P181" s="1"/>
      <c r="Q181" s="1"/>
      <c r="R181" s="30"/>
      <c r="S181" s="4"/>
    </row>
    <row r="182" spans="1:19" ht="14.25" x14ac:dyDescent="0.2">
      <c r="A182" s="7"/>
      <c r="P182" s="1"/>
      <c r="Q182" s="1"/>
      <c r="R182" s="30"/>
      <c r="S182" s="4"/>
    </row>
    <row r="183" spans="1:19" ht="14.25" x14ac:dyDescent="0.2">
      <c r="A183" s="7"/>
      <c r="P183" s="1"/>
      <c r="Q183" s="1"/>
      <c r="R183" s="30"/>
      <c r="S183" s="4"/>
    </row>
    <row r="184" spans="1:19" ht="14.25" x14ac:dyDescent="0.2">
      <c r="A184" s="7"/>
      <c r="P184" s="1"/>
      <c r="Q184" s="1"/>
      <c r="R184" s="30"/>
      <c r="S184" s="4"/>
    </row>
    <row r="185" spans="1:19" ht="14.25" x14ac:dyDescent="0.2">
      <c r="A185" s="7"/>
      <c r="P185" s="1"/>
      <c r="Q185" s="1"/>
      <c r="R185" s="30"/>
      <c r="S185" s="4"/>
    </row>
    <row r="186" spans="1:19" ht="14.25" x14ac:dyDescent="0.2">
      <c r="A186" s="7"/>
      <c r="P186" s="1"/>
      <c r="Q186" s="1"/>
      <c r="R186" s="30"/>
      <c r="S186" s="4"/>
    </row>
    <row r="187" spans="1:19" ht="14.25" x14ac:dyDescent="0.2">
      <c r="A187" s="7"/>
      <c r="P187" s="1"/>
      <c r="Q187" s="1"/>
      <c r="R187" s="30"/>
      <c r="S187" s="4"/>
    </row>
    <row r="188" spans="1:19" ht="14.25" x14ac:dyDescent="0.2">
      <c r="A188" s="7"/>
      <c r="P188" s="1"/>
      <c r="Q188" s="1"/>
      <c r="R188" s="30"/>
      <c r="S188" s="4"/>
    </row>
    <row r="189" spans="1:19" ht="14.25" x14ac:dyDescent="0.2">
      <c r="A189" s="7"/>
      <c r="P189" s="1"/>
      <c r="Q189" s="1"/>
      <c r="R189" s="30"/>
      <c r="S189" s="4"/>
    </row>
    <row r="190" spans="1:19" ht="14.25" x14ac:dyDescent="0.2">
      <c r="A190" s="7"/>
      <c r="P190" s="1"/>
      <c r="Q190" s="1"/>
      <c r="R190" s="30"/>
      <c r="S190" s="4"/>
    </row>
    <row r="191" spans="1:19" ht="14.25" x14ac:dyDescent="0.2">
      <c r="A191" s="7"/>
      <c r="P191" s="1"/>
      <c r="Q191" s="1"/>
      <c r="R191" s="30"/>
      <c r="S191" s="4"/>
    </row>
    <row r="192" spans="1:19" ht="14.25" x14ac:dyDescent="0.2">
      <c r="A192" s="7"/>
      <c r="P192" s="1"/>
      <c r="Q192" s="1"/>
      <c r="R192" s="30"/>
      <c r="S192" s="4"/>
    </row>
    <row r="193" spans="1:19" ht="14.25" x14ac:dyDescent="0.2">
      <c r="A193" s="7"/>
      <c r="P193" s="1"/>
      <c r="Q193" s="1"/>
      <c r="R193" s="30"/>
      <c r="S193" s="4"/>
    </row>
    <row r="194" spans="1:19" ht="14.25" x14ac:dyDescent="0.2">
      <c r="A194" s="7"/>
      <c r="P194" s="1"/>
      <c r="Q194" s="1"/>
      <c r="R194" s="30"/>
      <c r="S194" s="4"/>
    </row>
    <row r="195" spans="1:19" ht="14.25" x14ac:dyDescent="0.2">
      <c r="A195" s="7"/>
      <c r="P195" s="1"/>
      <c r="Q195" s="1"/>
      <c r="R195" s="30"/>
      <c r="S195" s="4"/>
    </row>
    <row r="196" spans="1:19" ht="14.25" x14ac:dyDescent="0.2">
      <c r="A196" s="7"/>
      <c r="P196" s="1"/>
      <c r="Q196" s="1"/>
      <c r="R196" s="30"/>
      <c r="S196" s="4"/>
    </row>
    <row r="197" spans="1:19" ht="14.25" x14ac:dyDescent="0.2">
      <c r="A197" s="7"/>
      <c r="P197" s="1"/>
      <c r="Q197" s="1"/>
      <c r="R197" s="30"/>
      <c r="S197" s="4"/>
    </row>
    <row r="198" spans="1:19" ht="14.25" x14ac:dyDescent="0.2">
      <c r="A198" s="7"/>
      <c r="M198" s="45"/>
      <c r="P198" s="1"/>
      <c r="Q198" s="1"/>
      <c r="R198" s="30"/>
      <c r="S198" s="4"/>
    </row>
    <row r="199" spans="1:19" ht="14.25" x14ac:dyDescent="0.2">
      <c r="A199" s="7"/>
      <c r="P199" s="1"/>
      <c r="Q199" s="1"/>
      <c r="R199" s="30"/>
      <c r="S199" s="4"/>
    </row>
    <row r="200" spans="1:19" ht="14.25" x14ac:dyDescent="0.2">
      <c r="A200" s="7"/>
      <c r="P200" s="1"/>
      <c r="Q200" s="1"/>
      <c r="R200" s="30"/>
      <c r="S200" s="4"/>
    </row>
    <row r="201" spans="1:19" ht="14.25" x14ac:dyDescent="0.2">
      <c r="A201" s="7"/>
      <c r="P201" s="1"/>
      <c r="Q201" s="1"/>
      <c r="R201" s="30"/>
      <c r="S201" s="4"/>
    </row>
    <row r="202" spans="1:19" ht="14.25" x14ac:dyDescent="0.2">
      <c r="A202" s="7"/>
      <c r="P202" s="1"/>
      <c r="Q202" s="1"/>
      <c r="R202" s="30"/>
      <c r="S202" s="4"/>
    </row>
    <row r="203" spans="1:19" ht="14.25" x14ac:dyDescent="0.2">
      <c r="A203" s="7"/>
      <c r="P203" s="1"/>
      <c r="Q203" s="1"/>
      <c r="R203" s="30"/>
      <c r="S203" s="4"/>
    </row>
    <row r="204" spans="1:19" ht="14.25" x14ac:dyDescent="0.2">
      <c r="A204" s="7"/>
      <c r="P204" s="1"/>
      <c r="Q204" s="1"/>
      <c r="R204" s="30"/>
      <c r="S204" s="4"/>
    </row>
    <row r="205" spans="1:19" ht="14.25" x14ac:dyDescent="0.2">
      <c r="A205" s="7"/>
      <c r="P205" s="1"/>
      <c r="Q205" s="1"/>
      <c r="R205" s="30"/>
      <c r="S205" s="4"/>
    </row>
    <row r="206" spans="1:19" ht="14.25" x14ac:dyDescent="0.2">
      <c r="A206" s="7"/>
      <c r="P206" s="1"/>
      <c r="Q206" s="1"/>
      <c r="R206" s="30"/>
      <c r="S206" s="4"/>
    </row>
    <row r="207" spans="1:19" ht="14.25" x14ac:dyDescent="0.2">
      <c r="A207" s="7"/>
      <c r="P207" s="1"/>
      <c r="Q207" s="1"/>
      <c r="R207" s="30"/>
      <c r="S207" s="4"/>
    </row>
    <row r="208" spans="1:19" ht="14.25" x14ac:dyDescent="0.2">
      <c r="A208" s="7"/>
      <c r="P208" s="1"/>
      <c r="Q208" s="1"/>
      <c r="R208" s="30"/>
      <c r="S208" s="4"/>
    </row>
    <row r="209" spans="1:19" ht="14.25" x14ac:dyDescent="0.2">
      <c r="A209" s="7"/>
      <c r="P209" s="1"/>
      <c r="Q209" s="1"/>
      <c r="R209" s="30"/>
      <c r="S209" s="4"/>
    </row>
    <row r="210" spans="1:19" ht="14.25" x14ac:dyDescent="0.2">
      <c r="A210" s="7"/>
      <c r="P210" s="1"/>
      <c r="Q210" s="1"/>
      <c r="R210" s="30"/>
      <c r="S210" s="4"/>
    </row>
    <row r="211" spans="1:19" ht="14.25" x14ac:dyDescent="0.2">
      <c r="A211" s="7"/>
      <c r="P211" s="1"/>
      <c r="Q211" s="1"/>
      <c r="R211" s="30"/>
      <c r="S211" s="4"/>
    </row>
    <row r="212" spans="1:19" ht="14.25" x14ac:dyDescent="0.2">
      <c r="A212" s="7"/>
      <c r="P212" s="1"/>
      <c r="Q212" s="1"/>
      <c r="R212" s="30"/>
      <c r="S212" s="4"/>
    </row>
    <row r="213" spans="1:19" ht="14.25" x14ac:dyDescent="0.2">
      <c r="A213" s="7"/>
      <c r="P213" s="1"/>
      <c r="Q213" s="1"/>
      <c r="R213" s="30"/>
      <c r="S213" s="4"/>
    </row>
    <row r="214" spans="1:19" ht="14.25" x14ac:dyDescent="0.2">
      <c r="A214" s="7"/>
      <c r="P214" s="1"/>
      <c r="Q214" s="1"/>
      <c r="R214" s="30"/>
      <c r="S214" s="4"/>
    </row>
    <row r="215" spans="1:19" ht="14.25" x14ac:dyDescent="0.2">
      <c r="A215" s="7"/>
      <c r="P215" s="1"/>
      <c r="Q215" s="1"/>
      <c r="R215" s="30"/>
      <c r="S215" s="4"/>
    </row>
    <row r="216" spans="1:19" ht="14.25" x14ac:dyDescent="0.2">
      <c r="A216" s="7"/>
      <c r="P216" s="1"/>
      <c r="Q216" s="1"/>
      <c r="R216" s="30"/>
      <c r="S216" s="4"/>
    </row>
    <row r="217" spans="1:19" ht="14.25" x14ac:dyDescent="0.2">
      <c r="A217" s="7"/>
      <c r="P217" s="1"/>
      <c r="Q217" s="1"/>
      <c r="R217" s="30"/>
      <c r="S217" s="4"/>
    </row>
    <row r="218" spans="1:19" ht="14.25" x14ac:dyDescent="0.2">
      <c r="A218" s="7"/>
      <c r="P218" s="1"/>
      <c r="Q218" s="1"/>
      <c r="R218" s="30"/>
      <c r="S218" s="4"/>
    </row>
    <row r="219" spans="1:19" ht="14.25" x14ac:dyDescent="0.2">
      <c r="A219" s="7"/>
      <c r="P219" s="1"/>
      <c r="Q219" s="1"/>
      <c r="R219" s="30"/>
      <c r="S219" s="4"/>
    </row>
    <row r="220" spans="1:19" ht="14.25" x14ac:dyDescent="0.2">
      <c r="A220" s="7"/>
      <c r="P220" s="1"/>
      <c r="Q220" s="1"/>
      <c r="R220" s="30"/>
      <c r="S220" s="4"/>
    </row>
    <row r="221" spans="1:19" ht="14.25" x14ac:dyDescent="0.2">
      <c r="A221" s="7"/>
      <c r="P221" s="1"/>
      <c r="Q221" s="1"/>
      <c r="R221" s="30"/>
      <c r="S221" s="4"/>
    </row>
    <row r="222" spans="1:19" ht="14.25" x14ac:dyDescent="0.2">
      <c r="A222" s="7"/>
      <c r="P222" s="1"/>
      <c r="Q222" s="1"/>
      <c r="R222" s="30"/>
      <c r="S222" s="4"/>
    </row>
    <row r="223" spans="1:19" ht="14.25" x14ac:dyDescent="0.2">
      <c r="A223" s="7"/>
      <c r="P223" s="1"/>
      <c r="Q223" s="1"/>
      <c r="R223" s="30"/>
      <c r="S223" s="4"/>
    </row>
    <row r="224" spans="1:19" ht="14.25" x14ac:dyDescent="0.2">
      <c r="A224" s="7"/>
      <c r="P224" s="1"/>
      <c r="Q224" s="1"/>
      <c r="R224" s="30"/>
      <c r="S224" s="4"/>
    </row>
    <row r="225" spans="1:19" ht="14.25" x14ac:dyDescent="0.2">
      <c r="A225" s="7"/>
      <c r="P225" s="1"/>
      <c r="Q225" s="1"/>
      <c r="R225" s="30"/>
      <c r="S225" s="4"/>
    </row>
    <row r="226" spans="1:19" ht="14.25" x14ac:dyDescent="0.2">
      <c r="A226" s="7"/>
      <c r="P226" s="1"/>
      <c r="Q226" s="1"/>
      <c r="R226" s="30"/>
      <c r="S226" s="4"/>
    </row>
    <row r="227" spans="1:19" ht="14.25" x14ac:dyDescent="0.2">
      <c r="A227" s="7"/>
      <c r="P227" s="1"/>
      <c r="Q227" s="1"/>
      <c r="R227" s="30"/>
      <c r="S227" s="4"/>
    </row>
    <row r="228" spans="1:19" ht="14.25" x14ac:dyDescent="0.2">
      <c r="A228" s="7"/>
      <c r="P228" s="1"/>
      <c r="Q228" s="1"/>
      <c r="R228" s="30"/>
      <c r="S228" s="4"/>
    </row>
    <row r="229" spans="1:19" ht="14.25" x14ac:dyDescent="0.2">
      <c r="A229" s="7"/>
      <c r="P229" s="1"/>
      <c r="Q229" s="1"/>
      <c r="R229" s="30"/>
      <c r="S229" s="4"/>
    </row>
    <row r="230" spans="1:19" ht="14.25" x14ac:dyDescent="0.2">
      <c r="A230" s="7"/>
      <c r="P230" s="1"/>
      <c r="Q230" s="1"/>
      <c r="R230" s="30"/>
      <c r="S230" s="4"/>
    </row>
    <row r="231" spans="1:19" ht="14.25" x14ac:dyDescent="0.2">
      <c r="A231" s="7"/>
      <c r="P231" s="1"/>
      <c r="Q231" s="1"/>
      <c r="R231" s="30"/>
      <c r="S231" s="4"/>
    </row>
    <row r="232" spans="1:19" ht="14.25" x14ac:dyDescent="0.2">
      <c r="A232" s="7"/>
      <c r="P232" s="1"/>
      <c r="Q232" s="1"/>
      <c r="R232" s="30"/>
      <c r="S232" s="4"/>
    </row>
    <row r="233" spans="1:19" ht="14.25" x14ac:dyDescent="0.2">
      <c r="A233" s="7"/>
      <c r="P233" s="1"/>
      <c r="Q233" s="1"/>
      <c r="R233" s="30"/>
      <c r="S233" s="4"/>
    </row>
    <row r="234" spans="1:19" ht="14.25" x14ac:dyDescent="0.2">
      <c r="A234" s="7"/>
      <c r="P234" s="1"/>
      <c r="Q234" s="1"/>
      <c r="R234" s="30"/>
      <c r="S234" s="4"/>
    </row>
    <row r="235" spans="1:19" ht="14.25" x14ac:dyDescent="0.2">
      <c r="A235" s="7"/>
      <c r="P235" s="1"/>
      <c r="Q235" s="1"/>
      <c r="R235" s="30"/>
      <c r="S235" s="4"/>
    </row>
    <row r="236" spans="1:19" ht="14.25" x14ac:dyDescent="0.2">
      <c r="A236" s="7"/>
      <c r="P236" s="1"/>
      <c r="Q236" s="1"/>
      <c r="R236" s="30"/>
      <c r="S236" s="4"/>
    </row>
    <row r="237" spans="1:19" ht="14.25" x14ac:dyDescent="0.2">
      <c r="A237" s="7"/>
      <c r="P237" s="1"/>
      <c r="Q237" s="1"/>
      <c r="R237" s="30"/>
      <c r="S237" s="4"/>
    </row>
    <row r="238" spans="1:19" ht="14.25" x14ac:dyDescent="0.2">
      <c r="A238" s="7"/>
      <c r="P238" s="1"/>
      <c r="Q238" s="1"/>
      <c r="R238" s="30"/>
      <c r="S238" s="4"/>
    </row>
    <row r="239" spans="1:19" ht="14.25" x14ac:dyDescent="0.2">
      <c r="A239" s="7"/>
      <c r="P239" s="1"/>
      <c r="Q239" s="1"/>
      <c r="R239" s="30"/>
      <c r="S239" s="4"/>
    </row>
    <row r="240" spans="1:19" ht="14.25" x14ac:dyDescent="0.2">
      <c r="A240" s="7"/>
      <c r="P240" s="1"/>
      <c r="Q240" s="1"/>
      <c r="R240" s="30"/>
      <c r="S240" s="4"/>
    </row>
    <row r="269" spans="2:4" x14ac:dyDescent="0.2">
      <c r="B269" t="s">
        <v>272</v>
      </c>
      <c r="C269">
        <v>5</v>
      </c>
    </row>
    <row r="270" spans="2:4" x14ac:dyDescent="0.2">
      <c r="D270" s="57"/>
    </row>
  </sheetData>
  <mergeCells count="2">
    <mergeCell ref="B1:L1"/>
    <mergeCell ref="B48:L48"/>
  </mergeCells>
  <phoneticPr fontId="11" type="noConversion"/>
  <conditionalFormatting sqref="L4:L5">
    <cfRule type="expression" dxfId="15" priority="8" stopIfTrue="1">
      <formula>IF(C4&lt;=0,8)</formula>
    </cfRule>
  </conditionalFormatting>
  <conditionalFormatting sqref="L4:L5">
    <cfRule type="expression" dxfId="14" priority="6" stopIfTrue="1">
      <formula>IF(C4&lt;=0,8)</formula>
    </cfRule>
  </conditionalFormatting>
  <conditionalFormatting sqref="L4:L5">
    <cfRule type="expression" dxfId="13" priority="5" stopIfTrue="1">
      <formula>IF(C4&lt;=0,8)</formula>
    </cfRule>
  </conditionalFormatting>
  <conditionalFormatting sqref="L11">
    <cfRule type="expression" dxfId="12" priority="1" stopIfTrue="1">
      <formula>IF(C11&lt;=0,8)</formula>
    </cfRule>
  </conditionalFormatting>
  <conditionalFormatting sqref="L11">
    <cfRule type="expression" dxfId="11" priority="3" stopIfTrue="1">
      <formula>IF(C11&lt;=0,8)</formula>
    </cfRule>
  </conditionalFormatting>
  <conditionalFormatting sqref="L11">
    <cfRule type="expression" dxfId="10" priority="2" stopIfTrue="1">
      <formula>IF(C11&lt;=0,8)</formula>
    </cfRule>
  </conditionalFormatting>
  <pageMargins left="0.7" right="0.7" top="0.75" bottom="0.75" header="0.3" footer="0.3"/>
  <pageSetup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X294"/>
  <sheetViews>
    <sheetView topLeftCell="B1" zoomScaleNormal="100" zoomScaleSheetLayoutView="100" workbookViewId="0">
      <selection activeCell="B1" sqref="B1:K1"/>
    </sheetView>
  </sheetViews>
  <sheetFormatPr defaultRowHeight="12.75" x14ac:dyDescent="0.2"/>
  <cols>
    <col min="1" max="1" width="8.7109375" hidden="1" customWidth="1"/>
    <col min="2" max="2" width="9.140625" customWidth="1"/>
    <col min="3" max="3" width="7.28515625" customWidth="1"/>
    <col min="4" max="4" width="54.7109375" customWidth="1"/>
    <col min="5" max="5" width="40.7109375" customWidth="1"/>
    <col min="6" max="7" width="11.7109375" customWidth="1"/>
    <col min="8" max="8" width="11.7109375" hidden="1" customWidth="1"/>
    <col min="9" max="9" width="33.7109375" customWidth="1"/>
    <col min="10" max="11" width="10.7109375" customWidth="1"/>
    <col min="12" max="12" width="10.7109375" hidden="1" customWidth="1"/>
    <col min="13" max="17" width="9.140625" hidden="1" customWidth="1"/>
    <col min="18" max="18" width="13.85546875" hidden="1" customWidth="1"/>
    <col min="19" max="19" width="14.42578125" hidden="1" customWidth="1"/>
    <col min="20" max="24" width="9.140625" hidden="1" customWidth="1"/>
    <col min="25" max="26" width="9.140625" customWidth="1"/>
  </cols>
  <sheetData>
    <row r="1" spans="1:19" ht="39.950000000000003" customHeight="1" x14ac:dyDescent="0.2">
      <c r="A1" s="38"/>
      <c r="B1" s="271" t="s">
        <v>437</v>
      </c>
      <c r="C1" s="272"/>
      <c r="D1" s="272"/>
      <c r="E1" s="272"/>
      <c r="F1" s="272"/>
      <c r="G1" s="272"/>
      <c r="H1" s="272"/>
      <c r="I1" s="272"/>
      <c r="J1" s="273"/>
      <c r="K1" s="274"/>
      <c r="L1" s="134"/>
      <c r="M1" s="63"/>
      <c r="N1" s="39"/>
      <c r="O1" s="40"/>
    </row>
    <row r="2" spans="1:19" ht="35.1" customHeight="1" x14ac:dyDescent="0.25">
      <c r="A2" s="35" t="s">
        <v>108</v>
      </c>
      <c r="B2" s="33" t="s">
        <v>107</v>
      </c>
      <c r="C2" s="34" t="s">
        <v>106</v>
      </c>
      <c r="D2" s="10" t="s">
        <v>528</v>
      </c>
      <c r="E2" s="10" t="s">
        <v>529</v>
      </c>
      <c r="F2" s="10" t="s">
        <v>530</v>
      </c>
      <c r="G2" s="10" t="s">
        <v>559</v>
      </c>
      <c r="H2" s="10" t="s">
        <v>560</v>
      </c>
      <c r="I2" s="10" t="s">
        <v>561</v>
      </c>
      <c r="J2" s="10" t="s">
        <v>487</v>
      </c>
      <c r="K2" s="66" t="s">
        <v>928</v>
      </c>
      <c r="L2" s="141" t="s">
        <v>928</v>
      </c>
      <c r="M2" s="64" t="s">
        <v>136</v>
      </c>
      <c r="N2" s="41" t="s">
        <v>137</v>
      </c>
      <c r="O2" s="42"/>
    </row>
    <row r="3" spans="1:19" ht="3" customHeight="1" x14ac:dyDescent="0.25">
      <c r="A3" s="35"/>
      <c r="B3" s="33"/>
      <c r="C3" s="34"/>
      <c r="D3" s="10"/>
      <c r="E3" s="10"/>
      <c r="F3" s="10"/>
      <c r="G3" s="10"/>
      <c r="H3" s="10"/>
      <c r="I3" s="10"/>
      <c r="J3" s="10"/>
      <c r="K3" s="66"/>
      <c r="L3" s="141"/>
      <c r="M3" s="44"/>
      <c r="N3" s="44"/>
      <c r="O3" s="45"/>
    </row>
    <row r="4" spans="1:19" s="1" customFormat="1" ht="14.25" x14ac:dyDescent="0.2">
      <c r="A4" s="7">
        <f>RANK(S4,S$4:S$20,0)</f>
        <v>1</v>
      </c>
      <c r="B4" s="29"/>
      <c r="C4" s="23"/>
      <c r="D4" s="11" t="s">
        <v>438</v>
      </c>
      <c r="E4" s="11" t="s">
        <v>439</v>
      </c>
      <c r="F4" s="9">
        <v>32</v>
      </c>
      <c r="G4" s="9" t="s">
        <v>531</v>
      </c>
      <c r="H4" s="14">
        <v>12</v>
      </c>
      <c r="I4" s="11" t="s">
        <v>440</v>
      </c>
      <c r="J4" s="9" t="s">
        <v>271</v>
      </c>
      <c r="K4" s="147">
        <v>1</v>
      </c>
      <c r="L4" s="142">
        <v>4.0000000000000001E-3</v>
      </c>
      <c r="P4" s="1">
        <f t="shared" ref="P4:P20" si="0">IF(C4=0,0,1)</f>
        <v>0</v>
      </c>
      <c r="Q4" s="1">
        <v>0.5</v>
      </c>
      <c r="R4" s="30">
        <v>9.3879999999993899E-2</v>
      </c>
      <c r="S4" s="4">
        <f t="shared" ref="S4:S20" si="1">SUM(Q4+R4+P4)</f>
        <v>0.59387999999999386</v>
      </c>
    </row>
    <row r="5" spans="1:19" s="1" customFormat="1" ht="14.25" x14ac:dyDescent="0.2">
      <c r="A5" s="7">
        <f t="shared" ref="A5:A14" si="2">RANK(S5,S$4:S$20,0)</f>
        <v>2</v>
      </c>
      <c r="B5" s="29"/>
      <c r="C5" s="23"/>
      <c r="D5" s="11" t="s">
        <v>441</v>
      </c>
      <c r="E5" s="11" t="s">
        <v>442</v>
      </c>
      <c r="F5" s="9">
        <v>32</v>
      </c>
      <c r="G5" s="9" t="s">
        <v>531</v>
      </c>
      <c r="H5" s="14">
        <v>12</v>
      </c>
      <c r="I5" s="11" t="s">
        <v>440</v>
      </c>
      <c r="J5" s="9" t="s">
        <v>271</v>
      </c>
      <c r="K5" s="147">
        <v>1</v>
      </c>
      <c r="L5" s="142">
        <v>4.0000000000000001E-3</v>
      </c>
      <c r="P5" s="1">
        <f t="shared" si="0"/>
        <v>0</v>
      </c>
      <c r="Q5" s="1">
        <v>0.5</v>
      </c>
      <c r="R5" s="30">
        <v>9.3869999999993903E-2</v>
      </c>
      <c r="S5" s="4">
        <f t="shared" si="1"/>
        <v>0.5938699999999939</v>
      </c>
    </row>
    <row r="6" spans="1:19" s="1" customFormat="1" ht="14.25" x14ac:dyDescent="0.2">
      <c r="A6" s="7">
        <f t="shared" si="2"/>
        <v>3</v>
      </c>
      <c r="B6" s="29"/>
      <c r="C6" s="23"/>
      <c r="D6" s="11" t="s">
        <v>443</v>
      </c>
      <c r="E6" s="11" t="s">
        <v>444</v>
      </c>
      <c r="F6" s="9">
        <v>18</v>
      </c>
      <c r="G6" s="9" t="s">
        <v>562</v>
      </c>
      <c r="H6" s="14">
        <v>12</v>
      </c>
      <c r="I6" s="11" t="s">
        <v>440</v>
      </c>
      <c r="J6" s="9" t="s">
        <v>271</v>
      </c>
      <c r="K6" s="147">
        <v>1</v>
      </c>
      <c r="L6" s="142">
        <v>4.0000000000000001E-3</v>
      </c>
      <c r="P6" s="1">
        <f t="shared" si="0"/>
        <v>0</v>
      </c>
      <c r="Q6" s="1">
        <v>0.5</v>
      </c>
      <c r="R6" s="30">
        <v>9.3859999999993907E-2</v>
      </c>
      <c r="S6" s="4">
        <f t="shared" si="1"/>
        <v>0.59385999999999395</v>
      </c>
    </row>
    <row r="7" spans="1:19" s="1" customFormat="1" ht="14.25" x14ac:dyDescent="0.2">
      <c r="A7" s="7">
        <f t="shared" si="2"/>
        <v>4</v>
      </c>
      <c r="B7" s="29"/>
      <c r="C7" s="23"/>
      <c r="D7" s="11" t="s">
        <v>85</v>
      </c>
      <c r="E7" s="11" t="s">
        <v>86</v>
      </c>
      <c r="F7" s="9">
        <v>10</v>
      </c>
      <c r="G7" s="9" t="s">
        <v>531</v>
      </c>
      <c r="H7" s="14">
        <v>12</v>
      </c>
      <c r="I7" s="11"/>
      <c r="J7" s="9" t="s">
        <v>271</v>
      </c>
      <c r="K7" s="147">
        <v>1</v>
      </c>
      <c r="L7" s="142">
        <v>4.0000000000000001E-3</v>
      </c>
      <c r="P7" s="1">
        <f t="shared" si="0"/>
        <v>0</v>
      </c>
      <c r="Q7" s="1">
        <v>0.5</v>
      </c>
      <c r="R7" s="30">
        <v>9.3849999999993897E-2</v>
      </c>
      <c r="S7" s="4">
        <f t="shared" si="1"/>
        <v>0.59384999999999388</v>
      </c>
    </row>
    <row r="8" spans="1:19" s="1" customFormat="1" ht="14.25" x14ac:dyDescent="0.2">
      <c r="A8" s="7">
        <f t="shared" si="2"/>
        <v>5</v>
      </c>
      <c r="B8" s="29"/>
      <c r="C8" s="23"/>
      <c r="D8" s="11" t="s">
        <v>445</v>
      </c>
      <c r="E8" s="11" t="s">
        <v>479</v>
      </c>
      <c r="F8" s="9">
        <v>10</v>
      </c>
      <c r="G8" s="9" t="s">
        <v>531</v>
      </c>
      <c r="H8" s="14">
        <v>12</v>
      </c>
      <c r="I8" s="11"/>
      <c r="J8" s="9" t="s">
        <v>271</v>
      </c>
      <c r="K8" s="147">
        <v>1</v>
      </c>
      <c r="L8" s="142">
        <v>4.0000000000000001E-3</v>
      </c>
      <c r="P8" s="1">
        <f t="shared" si="0"/>
        <v>0</v>
      </c>
      <c r="Q8" s="1">
        <v>0.5</v>
      </c>
      <c r="R8" s="30">
        <v>9.3839999999993803E-2</v>
      </c>
      <c r="S8" s="4">
        <f t="shared" si="1"/>
        <v>0.59383999999999382</v>
      </c>
    </row>
    <row r="9" spans="1:19" s="1" customFormat="1" ht="14.25" x14ac:dyDescent="0.2">
      <c r="A9" s="7">
        <f t="shared" si="2"/>
        <v>6</v>
      </c>
      <c r="B9" s="29"/>
      <c r="C9" s="23"/>
      <c r="D9" s="11" t="s">
        <v>87</v>
      </c>
      <c r="E9" s="11" t="s">
        <v>88</v>
      </c>
      <c r="F9" s="9">
        <v>10</v>
      </c>
      <c r="G9" s="9" t="s">
        <v>531</v>
      </c>
      <c r="H9" s="14">
        <v>12</v>
      </c>
      <c r="I9" s="11" t="s">
        <v>446</v>
      </c>
      <c r="J9" s="9" t="s">
        <v>271</v>
      </c>
      <c r="K9" s="147">
        <v>1</v>
      </c>
      <c r="L9" s="142">
        <v>4.0000000000000001E-3</v>
      </c>
      <c r="P9" s="1">
        <f t="shared" si="0"/>
        <v>0</v>
      </c>
      <c r="Q9" s="1">
        <v>0.5</v>
      </c>
      <c r="R9" s="30">
        <v>9.3829999999993793E-2</v>
      </c>
      <c r="S9" s="4">
        <f t="shared" si="1"/>
        <v>0.59382999999999375</v>
      </c>
    </row>
    <row r="10" spans="1:19" s="1" customFormat="1" ht="14.25" x14ac:dyDescent="0.2">
      <c r="A10" s="7">
        <f t="shared" si="2"/>
        <v>7</v>
      </c>
      <c r="B10" s="29"/>
      <c r="C10" s="23"/>
      <c r="D10" s="11" t="s">
        <v>756</v>
      </c>
      <c r="E10" s="11" t="s">
        <v>757</v>
      </c>
      <c r="F10" s="9">
        <v>10</v>
      </c>
      <c r="G10" s="9" t="s">
        <v>531</v>
      </c>
      <c r="H10" s="14">
        <v>12</v>
      </c>
      <c r="I10" s="11"/>
      <c r="J10" s="9" t="s">
        <v>271</v>
      </c>
      <c r="K10" s="147">
        <v>1</v>
      </c>
      <c r="L10" s="142">
        <v>4.0000000000000001E-3</v>
      </c>
      <c r="P10" s="1">
        <f t="shared" si="0"/>
        <v>0</v>
      </c>
      <c r="Q10" s="1">
        <v>0.5</v>
      </c>
      <c r="R10" s="30">
        <v>9.3819999999993797E-2</v>
      </c>
      <c r="S10" s="4">
        <f t="shared" si="1"/>
        <v>0.5938199999999938</v>
      </c>
    </row>
    <row r="11" spans="1:19" s="1" customFormat="1" ht="14.25" x14ac:dyDescent="0.2">
      <c r="A11" s="7">
        <f t="shared" si="2"/>
        <v>8</v>
      </c>
      <c r="B11" s="29"/>
      <c r="C11" s="23"/>
      <c r="D11" s="11" t="s">
        <v>447</v>
      </c>
      <c r="E11" s="11" t="s">
        <v>448</v>
      </c>
      <c r="F11" s="9">
        <v>18</v>
      </c>
      <c r="G11" s="9" t="s">
        <v>562</v>
      </c>
      <c r="H11" s="14">
        <v>12</v>
      </c>
      <c r="I11" s="11"/>
      <c r="J11" s="9" t="s">
        <v>271</v>
      </c>
      <c r="K11" s="147">
        <v>1</v>
      </c>
      <c r="L11" s="142">
        <v>4.0000000000000001E-3</v>
      </c>
      <c r="P11" s="1">
        <f t="shared" si="0"/>
        <v>0</v>
      </c>
      <c r="Q11" s="1">
        <v>0.5</v>
      </c>
      <c r="R11" s="30">
        <v>9.3809999999993801E-2</v>
      </c>
      <c r="S11" s="4">
        <f t="shared" si="1"/>
        <v>0.59380999999999384</v>
      </c>
    </row>
    <row r="12" spans="1:19" s="1" customFormat="1" ht="14.25" x14ac:dyDescent="0.2">
      <c r="A12" s="7">
        <f t="shared" si="2"/>
        <v>9</v>
      </c>
      <c r="B12" s="29"/>
      <c r="C12" s="23"/>
      <c r="D12" s="11" t="s">
        <v>1318</v>
      </c>
      <c r="E12" s="11" t="s">
        <v>1193</v>
      </c>
      <c r="F12" s="9">
        <v>18</v>
      </c>
      <c r="G12" s="9" t="s">
        <v>531</v>
      </c>
      <c r="H12" s="14">
        <v>12</v>
      </c>
      <c r="I12" s="11"/>
      <c r="J12" s="9" t="s">
        <v>271</v>
      </c>
      <c r="K12" s="147">
        <v>1</v>
      </c>
      <c r="L12" s="142">
        <v>4.0000000000000001E-3</v>
      </c>
      <c r="P12" s="1">
        <f t="shared" si="0"/>
        <v>0</v>
      </c>
      <c r="Q12" s="1">
        <v>0.5</v>
      </c>
      <c r="R12" s="30">
        <v>9.3799999999993805E-2</v>
      </c>
      <c r="S12" s="4">
        <f t="shared" si="1"/>
        <v>0.59379999999999378</v>
      </c>
    </row>
    <row r="13" spans="1:19" s="1" customFormat="1" ht="14.25" x14ac:dyDescent="0.2">
      <c r="A13" s="7">
        <f t="shared" si="2"/>
        <v>10</v>
      </c>
      <c r="B13" s="29"/>
      <c r="C13" s="23"/>
      <c r="D13" s="11" t="s">
        <v>449</v>
      </c>
      <c r="E13" s="11" t="s">
        <v>450</v>
      </c>
      <c r="F13" s="9">
        <v>18</v>
      </c>
      <c r="G13" s="9" t="s">
        <v>562</v>
      </c>
      <c r="H13" s="14">
        <v>12</v>
      </c>
      <c r="I13" s="11"/>
      <c r="J13" s="9" t="s">
        <v>271</v>
      </c>
      <c r="K13" s="147">
        <v>1</v>
      </c>
      <c r="L13" s="142">
        <v>4.0000000000000001E-3</v>
      </c>
      <c r="P13" s="1">
        <f t="shared" si="0"/>
        <v>0</v>
      </c>
      <c r="Q13" s="1">
        <v>0.5</v>
      </c>
      <c r="R13" s="30">
        <v>9.3789999999993795E-2</v>
      </c>
      <c r="S13" s="4">
        <f t="shared" si="1"/>
        <v>0.59378999999999382</v>
      </c>
    </row>
    <row r="14" spans="1:19" s="1" customFormat="1" ht="15" x14ac:dyDescent="0.2">
      <c r="A14" s="7">
        <f t="shared" si="2"/>
        <v>11</v>
      </c>
      <c r="B14" s="29"/>
      <c r="C14" s="23"/>
      <c r="D14" s="11" t="s">
        <v>451</v>
      </c>
      <c r="E14" s="11" t="s">
        <v>975</v>
      </c>
      <c r="F14" s="9">
        <v>18</v>
      </c>
      <c r="G14" s="9" t="s">
        <v>562</v>
      </c>
      <c r="H14" s="14">
        <v>12</v>
      </c>
      <c r="I14" s="97" t="s">
        <v>974</v>
      </c>
      <c r="J14" s="9" t="s">
        <v>271</v>
      </c>
      <c r="K14" s="147">
        <v>1</v>
      </c>
      <c r="L14" s="142">
        <v>4.0000000000000001E-3</v>
      </c>
      <c r="P14" s="1">
        <f t="shared" si="0"/>
        <v>0</v>
      </c>
      <c r="Q14" s="1">
        <v>0.5</v>
      </c>
      <c r="R14" s="30">
        <v>9.3779999999993799E-2</v>
      </c>
      <c r="S14" s="4">
        <f t="shared" si="1"/>
        <v>0.59377999999999376</v>
      </c>
    </row>
    <row r="15" spans="1:19" s="1" customFormat="1" ht="15" x14ac:dyDescent="0.2">
      <c r="A15" s="7">
        <f t="shared" ref="A15:A20" si="3">RANK(S15,S$4:S$20,0)</f>
        <v>12</v>
      </c>
      <c r="B15" s="29"/>
      <c r="C15" s="23"/>
      <c r="D15" s="11" t="s">
        <v>1335</v>
      </c>
      <c r="E15" s="11" t="s">
        <v>450</v>
      </c>
      <c r="F15" s="9">
        <v>18</v>
      </c>
      <c r="G15" s="9" t="s">
        <v>562</v>
      </c>
      <c r="H15" s="14">
        <v>12</v>
      </c>
      <c r="I15" s="97"/>
      <c r="J15" s="9" t="s">
        <v>271</v>
      </c>
      <c r="K15" s="147">
        <v>1</v>
      </c>
      <c r="L15" s="142">
        <v>4.0000000000000001E-3</v>
      </c>
      <c r="P15" s="1">
        <f t="shared" si="0"/>
        <v>0</v>
      </c>
      <c r="Q15" s="1">
        <v>0.5</v>
      </c>
      <c r="R15" s="30">
        <v>9.3769999999993803E-2</v>
      </c>
      <c r="S15" s="4">
        <f t="shared" si="1"/>
        <v>0.5937699999999938</v>
      </c>
    </row>
    <row r="16" spans="1:19" s="1" customFormat="1" ht="14.25" x14ac:dyDescent="0.2">
      <c r="A16" s="7">
        <f t="shared" si="3"/>
        <v>13</v>
      </c>
      <c r="B16" s="29"/>
      <c r="C16" s="23"/>
      <c r="D16" s="11" t="s">
        <v>1336</v>
      </c>
      <c r="E16" s="11" t="s">
        <v>452</v>
      </c>
      <c r="F16" s="9">
        <v>18</v>
      </c>
      <c r="G16" s="9" t="s">
        <v>531</v>
      </c>
      <c r="H16" s="14">
        <v>12</v>
      </c>
      <c r="I16" s="11"/>
      <c r="J16" s="9" t="s">
        <v>271</v>
      </c>
      <c r="K16" s="147">
        <v>1</v>
      </c>
      <c r="L16" s="142">
        <v>4.0000000000000001E-3</v>
      </c>
      <c r="P16" s="1">
        <f t="shared" si="0"/>
        <v>0</v>
      </c>
      <c r="Q16" s="1">
        <v>0.5</v>
      </c>
      <c r="R16" s="30">
        <v>9.3759999999993807E-2</v>
      </c>
      <c r="S16" s="4">
        <f t="shared" si="1"/>
        <v>0.59375999999999385</v>
      </c>
    </row>
    <row r="17" spans="1:19" s="1" customFormat="1" ht="14.25" x14ac:dyDescent="0.2">
      <c r="A17" s="7">
        <f t="shared" si="3"/>
        <v>14</v>
      </c>
      <c r="B17" s="29"/>
      <c r="C17" s="23"/>
      <c r="D17" s="11" t="s">
        <v>1337</v>
      </c>
      <c r="E17" s="11" t="s">
        <v>453</v>
      </c>
      <c r="F17" s="9">
        <v>18</v>
      </c>
      <c r="G17" s="9" t="s">
        <v>562</v>
      </c>
      <c r="H17" s="14">
        <v>12</v>
      </c>
      <c r="I17" s="11"/>
      <c r="J17" s="9" t="s">
        <v>271</v>
      </c>
      <c r="K17" s="147">
        <v>1</v>
      </c>
      <c r="L17" s="142">
        <v>4.0000000000000001E-3</v>
      </c>
      <c r="P17" s="1">
        <f t="shared" si="0"/>
        <v>0</v>
      </c>
      <c r="Q17" s="1">
        <v>0.5</v>
      </c>
      <c r="R17" s="30">
        <v>9.3749999999993797E-2</v>
      </c>
      <c r="S17" s="4">
        <f t="shared" si="1"/>
        <v>0.59374999999999378</v>
      </c>
    </row>
    <row r="18" spans="1:19" s="1" customFormat="1" ht="14.25" x14ac:dyDescent="0.2">
      <c r="A18" s="7">
        <f t="shared" si="3"/>
        <v>15</v>
      </c>
      <c r="B18" s="29"/>
      <c r="C18" s="23"/>
      <c r="D18" s="11" t="s">
        <v>454</v>
      </c>
      <c r="E18" s="11" t="s">
        <v>134</v>
      </c>
      <c r="F18" s="9">
        <v>18</v>
      </c>
      <c r="G18" s="9" t="s">
        <v>563</v>
      </c>
      <c r="H18" s="14">
        <v>12</v>
      </c>
      <c r="I18" s="11"/>
      <c r="J18" s="9" t="s">
        <v>271</v>
      </c>
      <c r="K18" s="147">
        <v>1</v>
      </c>
      <c r="L18" s="142">
        <v>4.0000000000000001E-3</v>
      </c>
      <c r="P18" s="1">
        <f t="shared" si="0"/>
        <v>0</v>
      </c>
      <c r="Q18" s="1">
        <v>0.5</v>
      </c>
      <c r="R18" s="30">
        <v>9.3739999999993703E-2</v>
      </c>
      <c r="S18" s="4">
        <f t="shared" si="1"/>
        <v>0.59373999999999372</v>
      </c>
    </row>
    <row r="19" spans="1:19" s="1" customFormat="1" ht="14.25" x14ac:dyDescent="0.2">
      <c r="A19" s="7">
        <f t="shared" si="3"/>
        <v>16</v>
      </c>
      <c r="B19" s="29"/>
      <c r="C19" s="23"/>
      <c r="D19" s="11" t="s">
        <v>1194</v>
      </c>
      <c r="E19" s="11" t="s">
        <v>888</v>
      </c>
      <c r="F19" s="9">
        <v>18</v>
      </c>
      <c r="G19" s="9" t="s">
        <v>562</v>
      </c>
      <c r="H19" s="14">
        <v>12</v>
      </c>
      <c r="I19" s="11"/>
      <c r="J19" s="9" t="s">
        <v>271</v>
      </c>
      <c r="K19" s="147">
        <v>1</v>
      </c>
      <c r="L19" s="142">
        <v>4.0000000000000001E-3</v>
      </c>
      <c r="P19" s="1">
        <f t="shared" si="0"/>
        <v>0</v>
      </c>
      <c r="Q19" s="1">
        <v>0.5</v>
      </c>
      <c r="R19" s="30">
        <v>9.3729999999993693E-2</v>
      </c>
      <c r="S19" s="4">
        <f t="shared" si="1"/>
        <v>0.59372999999999365</v>
      </c>
    </row>
    <row r="20" spans="1:19" s="1" customFormat="1" ht="15" x14ac:dyDescent="0.2">
      <c r="A20" s="7">
        <f t="shared" si="3"/>
        <v>17</v>
      </c>
      <c r="B20" s="29"/>
      <c r="C20" s="23"/>
      <c r="D20" s="11" t="s">
        <v>893</v>
      </c>
      <c r="E20" s="11" t="s">
        <v>894</v>
      </c>
      <c r="F20" s="9">
        <v>18</v>
      </c>
      <c r="G20" s="9" t="s">
        <v>531</v>
      </c>
      <c r="H20" s="14">
        <v>12</v>
      </c>
      <c r="I20" s="97" t="s">
        <v>958</v>
      </c>
      <c r="J20" s="9" t="s">
        <v>271</v>
      </c>
      <c r="K20" s="147">
        <v>1</v>
      </c>
      <c r="L20" s="142">
        <v>4.0000000000000001E-3</v>
      </c>
      <c r="P20" s="1">
        <f t="shared" si="0"/>
        <v>0</v>
      </c>
      <c r="Q20" s="1">
        <v>0.5</v>
      </c>
      <c r="R20" s="30">
        <v>9.3719999999993697E-2</v>
      </c>
      <c r="S20" s="4">
        <f t="shared" si="1"/>
        <v>0.5937199999999937</v>
      </c>
    </row>
    <row r="21" spans="1:19" ht="39.950000000000003" customHeight="1" x14ac:dyDescent="0.2">
      <c r="A21" s="7"/>
      <c r="B21" s="271" t="s">
        <v>437</v>
      </c>
      <c r="C21" s="272"/>
      <c r="D21" s="272"/>
      <c r="E21" s="272"/>
      <c r="F21" s="272"/>
      <c r="G21" s="272"/>
      <c r="H21" s="272"/>
      <c r="I21" s="272"/>
      <c r="J21" s="273"/>
      <c r="K21" s="274"/>
      <c r="L21" s="134"/>
      <c r="P21" s="1"/>
      <c r="Q21" s="1"/>
      <c r="R21" s="30"/>
      <c r="S21" s="4"/>
    </row>
    <row r="22" spans="1:19" ht="14.25" x14ac:dyDescent="0.2">
      <c r="A22" s="7"/>
      <c r="B22" s="162"/>
      <c r="C22" s="162"/>
      <c r="I22" s="161"/>
      <c r="P22" s="1"/>
      <c r="Q22" s="1"/>
      <c r="R22" s="30"/>
      <c r="S22" s="4"/>
    </row>
    <row r="23" spans="1:19" ht="14.25" x14ac:dyDescent="0.2">
      <c r="A23" s="7"/>
      <c r="B23" s="162"/>
      <c r="C23" s="162"/>
      <c r="P23" s="1"/>
      <c r="Q23" s="1"/>
      <c r="R23" s="30"/>
      <c r="S23" s="4"/>
    </row>
    <row r="24" spans="1:19" ht="14.25" x14ac:dyDescent="0.2">
      <c r="A24" s="7"/>
      <c r="B24" s="162"/>
      <c r="C24" s="162"/>
      <c r="P24" s="1"/>
      <c r="Q24" s="1"/>
      <c r="R24" s="30"/>
      <c r="S24" s="4"/>
    </row>
    <row r="25" spans="1:19" ht="14.25" x14ac:dyDescent="0.2">
      <c r="A25" s="7"/>
      <c r="P25" s="1"/>
      <c r="Q25" s="1"/>
      <c r="R25" s="30"/>
      <c r="S25" s="4"/>
    </row>
    <row r="26" spans="1:19" ht="14.25" x14ac:dyDescent="0.2">
      <c r="A26" s="7"/>
      <c r="P26" s="1"/>
      <c r="Q26" s="1"/>
      <c r="R26" s="30"/>
      <c r="S26" s="4"/>
    </row>
    <row r="27" spans="1:19" ht="14.25" x14ac:dyDescent="0.2">
      <c r="A27" s="7"/>
      <c r="P27" s="1"/>
      <c r="Q27" s="1"/>
      <c r="R27" s="30"/>
      <c r="S27" s="4"/>
    </row>
    <row r="28" spans="1:19" ht="14.25" x14ac:dyDescent="0.2">
      <c r="A28" s="7"/>
      <c r="P28" s="1"/>
      <c r="Q28" s="1"/>
      <c r="R28" s="30"/>
      <c r="S28" s="4"/>
    </row>
    <row r="29" spans="1:19" ht="14.25" x14ac:dyDescent="0.2">
      <c r="A29" s="7"/>
      <c r="D29" s="86"/>
      <c r="P29" s="1"/>
      <c r="Q29" s="1"/>
      <c r="R29" s="30"/>
      <c r="S29" s="4"/>
    </row>
    <row r="30" spans="1:19" ht="14.25" x14ac:dyDescent="0.2">
      <c r="A30" s="7"/>
      <c r="P30" s="1"/>
      <c r="Q30" s="1"/>
      <c r="R30" s="30"/>
      <c r="S30" s="4"/>
    </row>
    <row r="31" spans="1:19" ht="14.25" x14ac:dyDescent="0.2">
      <c r="A31" s="7"/>
      <c r="P31" s="1"/>
      <c r="Q31" s="1"/>
      <c r="R31" s="30"/>
      <c r="S31" s="4"/>
    </row>
    <row r="32" spans="1:19" ht="14.25" x14ac:dyDescent="0.2">
      <c r="A32" s="7"/>
      <c r="P32" s="1"/>
      <c r="Q32" s="1"/>
      <c r="R32" s="30"/>
      <c r="S32" s="4"/>
    </row>
    <row r="33" spans="1:19" ht="14.25" x14ac:dyDescent="0.2">
      <c r="A33" s="7"/>
      <c r="P33" s="1"/>
      <c r="Q33" s="1"/>
      <c r="R33" s="30"/>
      <c r="S33" s="4"/>
    </row>
    <row r="34" spans="1:19" ht="14.25" x14ac:dyDescent="0.2">
      <c r="A34" s="7"/>
      <c r="P34" s="1"/>
      <c r="Q34" s="1"/>
      <c r="R34" s="30"/>
      <c r="S34" s="4"/>
    </row>
    <row r="35" spans="1:19" ht="14.25" x14ac:dyDescent="0.2">
      <c r="A35" s="7"/>
      <c r="P35" s="1"/>
      <c r="Q35" s="1"/>
      <c r="R35" s="30"/>
      <c r="S35" s="4"/>
    </row>
    <row r="36" spans="1:19" ht="14.25" x14ac:dyDescent="0.2">
      <c r="A36" s="7"/>
      <c r="P36" s="1"/>
      <c r="Q36" s="1"/>
      <c r="R36" s="30"/>
      <c r="S36" s="4"/>
    </row>
    <row r="37" spans="1:19" ht="14.25" x14ac:dyDescent="0.2">
      <c r="A37" s="7"/>
      <c r="P37" s="1"/>
      <c r="Q37" s="1"/>
      <c r="R37" s="30"/>
      <c r="S37" s="4"/>
    </row>
    <row r="38" spans="1:19" ht="14.25" x14ac:dyDescent="0.2">
      <c r="A38" s="7"/>
      <c r="P38" s="1"/>
      <c r="Q38" s="1"/>
      <c r="R38" s="30"/>
      <c r="S38" s="4"/>
    </row>
    <row r="39" spans="1:19" ht="14.25" x14ac:dyDescent="0.2">
      <c r="A39" s="7"/>
      <c r="P39" s="1"/>
      <c r="Q39" s="1"/>
      <c r="R39" s="30"/>
      <c r="S39" s="4"/>
    </row>
    <row r="40" spans="1:19" ht="14.25" x14ac:dyDescent="0.2">
      <c r="A40" s="7"/>
      <c r="P40" s="1"/>
      <c r="Q40" s="1"/>
      <c r="R40" s="30"/>
      <c r="S40" s="4"/>
    </row>
    <row r="41" spans="1:19" ht="14.25" x14ac:dyDescent="0.2">
      <c r="A41" s="7"/>
      <c r="P41" s="1"/>
      <c r="Q41" s="1"/>
      <c r="R41" s="30"/>
      <c r="S41" s="4"/>
    </row>
    <row r="42" spans="1:19" ht="14.25" x14ac:dyDescent="0.2">
      <c r="A42" s="7"/>
      <c r="P42" s="1"/>
      <c r="Q42" s="1"/>
      <c r="R42" s="30"/>
      <c r="S42" s="4"/>
    </row>
    <row r="43" spans="1:19" ht="14.25" x14ac:dyDescent="0.2">
      <c r="A43" s="7"/>
      <c r="P43" s="1"/>
      <c r="Q43" s="1"/>
      <c r="R43" s="30"/>
      <c r="S43" s="4"/>
    </row>
    <row r="44" spans="1:19" ht="14.25" x14ac:dyDescent="0.2">
      <c r="A44" s="7"/>
      <c r="P44" s="1"/>
      <c r="Q44" s="1"/>
      <c r="R44" s="30"/>
      <c r="S44" s="4"/>
    </row>
    <row r="45" spans="1:19" ht="14.25" x14ac:dyDescent="0.2">
      <c r="A45" s="7"/>
      <c r="P45" s="1"/>
      <c r="Q45" s="1"/>
      <c r="R45" s="30"/>
      <c r="S45" s="4"/>
    </row>
    <row r="46" spans="1:19" ht="14.25" x14ac:dyDescent="0.2">
      <c r="A46" s="7"/>
      <c r="P46" s="1"/>
      <c r="Q46" s="1"/>
      <c r="R46" s="30"/>
      <c r="S46" s="4"/>
    </row>
    <row r="47" spans="1:19" ht="14.25" x14ac:dyDescent="0.2">
      <c r="A47" s="7"/>
      <c r="P47" s="1"/>
      <c r="Q47" s="1"/>
      <c r="R47" s="30"/>
      <c r="S47" s="4"/>
    </row>
    <row r="48" spans="1:19" ht="14.25" x14ac:dyDescent="0.2">
      <c r="A48" s="7"/>
      <c r="P48" s="1"/>
      <c r="Q48" s="1"/>
      <c r="R48" s="30"/>
      <c r="S48" s="4"/>
    </row>
    <row r="49" spans="1:19" ht="14.25" x14ac:dyDescent="0.2">
      <c r="A49" s="7"/>
      <c r="P49" s="1"/>
      <c r="Q49" s="1"/>
      <c r="R49" s="30"/>
      <c r="S49" s="4"/>
    </row>
    <row r="50" spans="1:19" ht="14.25" x14ac:dyDescent="0.2">
      <c r="A50" s="7"/>
      <c r="P50" s="1"/>
      <c r="Q50" s="1"/>
      <c r="R50" s="30"/>
      <c r="S50" s="4"/>
    </row>
    <row r="51" spans="1:19" ht="14.25" x14ac:dyDescent="0.2">
      <c r="A51" s="7"/>
      <c r="P51" s="1"/>
      <c r="Q51" s="1"/>
      <c r="R51" s="30"/>
      <c r="S51" s="4"/>
    </row>
    <row r="52" spans="1:19" ht="14.25" x14ac:dyDescent="0.2">
      <c r="A52" s="7"/>
      <c r="P52" s="1"/>
      <c r="Q52" s="1"/>
      <c r="R52" s="30"/>
      <c r="S52" s="4"/>
    </row>
    <row r="53" spans="1:19" ht="14.25" x14ac:dyDescent="0.2">
      <c r="A53" s="7"/>
      <c r="P53" s="1"/>
      <c r="Q53" s="1"/>
      <c r="R53" s="30"/>
      <c r="S53" s="4"/>
    </row>
    <row r="54" spans="1:19" ht="14.25" x14ac:dyDescent="0.2">
      <c r="A54" s="7"/>
      <c r="P54" s="1"/>
      <c r="Q54" s="1"/>
      <c r="R54" s="30"/>
      <c r="S54" s="4"/>
    </row>
    <row r="55" spans="1:19" ht="14.25" x14ac:dyDescent="0.2">
      <c r="A55" s="7"/>
      <c r="P55" s="1"/>
      <c r="Q55" s="1"/>
      <c r="R55" s="30"/>
      <c r="S55" s="4"/>
    </row>
    <row r="56" spans="1:19" ht="14.25" x14ac:dyDescent="0.2">
      <c r="A56" s="7"/>
      <c r="P56" s="1"/>
      <c r="Q56" s="1"/>
      <c r="R56" s="30"/>
      <c r="S56" s="4"/>
    </row>
    <row r="57" spans="1:19" ht="14.25" x14ac:dyDescent="0.2">
      <c r="A57" s="7"/>
      <c r="P57" s="1"/>
      <c r="Q57" s="1"/>
      <c r="R57" s="30"/>
      <c r="S57" s="4"/>
    </row>
    <row r="58" spans="1:19" ht="14.25" x14ac:dyDescent="0.2">
      <c r="A58" s="7"/>
      <c r="P58" s="1"/>
      <c r="Q58" s="1"/>
      <c r="R58" s="30"/>
      <c r="S58" s="4"/>
    </row>
    <row r="59" spans="1:19" ht="14.25" x14ac:dyDescent="0.2">
      <c r="A59" s="7"/>
      <c r="P59" s="1"/>
      <c r="Q59" s="1"/>
      <c r="R59" s="30"/>
      <c r="S59" s="4"/>
    </row>
    <row r="60" spans="1:19" ht="14.25" x14ac:dyDescent="0.2">
      <c r="A60" s="7"/>
      <c r="P60" s="1"/>
      <c r="Q60" s="1"/>
      <c r="R60" s="30"/>
      <c r="S60" s="4"/>
    </row>
    <row r="61" spans="1:19" ht="14.25" x14ac:dyDescent="0.2">
      <c r="A61" s="7"/>
      <c r="P61" s="1"/>
      <c r="Q61" s="1"/>
      <c r="R61" s="30"/>
      <c r="S61" s="4"/>
    </row>
    <row r="62" spans="1:19" ht="14.25" x14ac:dyDescent="0.2">
      <c r="A62" s="7"/>
      <c r="P62" s="1"/>
      <c r="Q62" s="1"/>
      <c r="R62" s="30"/>
      <c r="S62" s="4"/>
    </row>
    <row r="63" spans="1:19" ht="14.25" x14ac:dyDescent="0.2">
      <c r="A63" s="7"/>
      <c r="P63" s="1"/>
      <c r="Q63" s="1"/>
      <c r="R63" s="30"/>
      <c r="S63" s="4"/>
    </row>
    <row r="64" spans="1:19" ht="14.25" x14ac:dyDescent="0.2">
      <c r="A64" s="7"/>
      <c r="P64" s="1"/>
      <c r="Q64" s="1"/>
      <c r="R64" s="30"/>
      <c r="S64" s="4"/>
    </row>
    <row r="65" spans="1:19" ht="14.25" x14ac:dyDescent="0.2">
      <c r="A65" s="7"/>
      <c r="P65" s="1"/>
      <c r="Q65" s="1"/>
      <c r="R65" s="30"/>
      <c r="S65" s="4"/>
    </row>
    <row r="66" spans="1:19" ht="14.25" x14ac:dyDescent="0.2">
      <c r="A66" s="7"/>
      <c r="P66" s="1"/>
      <c r="Q66" s="1"/>
      <c r="R66" s="30"/>
      <c r="S66" s="4"/>
    </row>
    <row r="67" spans="1:19" ht="14.25" x14ac:dyDescent="0.2">
      <c r="A67" s="7"/>
      <c r="P67" s="1"/>
      <c r="Q67" s="1"/>
      <c r="R67" s="30"/>
      <c r="S67" s="4"/>
    </row>
    <row r="68" spans="1:19" ht="14.25" x14ac:dyDescent="0.2">
      <c r="A68" s="7"/>
      <c r="P68" s="1"/>
      <c r="Q68" s="1"/>
      <c r="R68" s="30"/>
      <c r="S68" s="4"/>
    </row>
    <row r="69" spans="1:19" ht="14.25" x14ac:dyDescent="0.2">
      <c r="A69" s="7"/>
      <c r="P69" s="1"/>
      <c r="Q69" s="1"/>
      <c r="R69" s="30"/>
      <c r="S69" s="4"/>
    </row>
    <row r="70" spans="1:19" ht="14.25" x14ac:dyDescent="0.2">
      <c r="A70" s="7"/>
      <c r="P70" s="1"/>
      <c r="Q70" s="1"/>
      <c r="R70" s="30"/>
      <c r="S70" s="4"/>
    </row>
    <row r="71" spans="1:19" ht="14.25" x14ac:dyDescent="0.2">
      <c r="A71" s="7"/>
      <c r="P71" s="1"/>
      <c r="Q71" s="1"/>
      <c r="R71" s="30"/>
      <c r="S71" s="4"/>
    </row>
    <row r="72" spans="1:19" ht="14.25" x14ac:dyDescent="0.2">
      <c r="A72" s="7"/>
      <c r="P72" s="1"/>
      <c r="Q72" s="1"/>
      <c r="R72" s="30"/>
      <c r="S72" s="4"/>
    </row>
    <row r="73" spans="1:19" ht="14.25" x14ac:dyDescent="0.2">
      <c r="A73" s="7"/>
      <c r="P73" s="1"/>
      <c r="Q73" s="1"/>
      <c r="R73" s="30"/>
      <c r="S73" s="4"/>
    </row>
    <row r="74" spans="1:19" ht="14.25" x14ac:dyDescent="0.2">
      <c r="A74" s="7"/>
      <c r="P74" s="1"/>
      <c r="Q74" s="1"/>
      <c r="R74" s="30"/>
      <c r="S74" s="4"/>
    </row>
    <row r="75" spans="1:19" ht="14.25" x14ac:dyDescent="0.2">
      <c r="A75" s="7"/>
      <c r="P75" s="1"/>
      <c r="Q75" s="1"/>
      <c r="R75" s="30"/>
      <c r="S75" s="4"/>
    </row>
    <row r="76" spans="1:19" ht="14.25" x14ac:dyDescent="0.2">
      <c r="A76" s="7"/>
      <c r="P76" s="1"/>
      <c r="Q76" s="1"/>
      <c r="R76" s="30"/>
      <c r="S76" s="4"/>
    </row>
    <row r="77" spans="1:19" ht="14.25" x14ac:dyDescent="0.2">
      <c r="A77" s="7"/>
      <c r="P77" s="1"/>
      <c r="Q77" s="1"/>
      <c r="R77" s="30"/>
      <c r="S77" s="4"/>
    </row>
    <row r="78" spans="1:19" ht="14.25" x14ac:dyDescent="0.2">
      <c r="A78" s="7"/>
      <c r="P78" s="1"/>
      <c r="Q78" s="1"/>
      <c r="R78" s="30"/>
      <c r="S78" s="4"/>
    </row>
    <row r="79" spans="1:19" ht="14.25" x14ac:dyDescent="0.2">
      <c r="A79" s="7"/>
      <c r="P79" s="1"/>
      <c r="Q79" s="1"/>
      <c r="R79" s="30"/>
      <c r="S79" s="4"/>
    </row>
    <row r="80" spans="1:19" ht="14.25" x14ac:dyDescent="0.2">
      <c r="A80" s="7"/>
      <c r="P80" s="1"/>
      <c r="Q80" s="1"/>
      <c r="R80" s="30"/>
      <c r="S80" s="4"/>
    </row>
    <row r="81" spans="1:19" ht="14.25" x14ac:dyDescent="0.2">
      <c r="A81" s="7"/>
      <c r="P81" s="1"/>
      <c r="Q81" s="1"/>
      <c r="R81" s="30"/>
      <c r="S81" s="4"/>
    </row>
    <row r="82" spans="1:19" ht="14.25" x14ac:dyDescent="0.2">
      <c r="A82" s="7"/>
      <c r="P82" s="1"/>
      <c r="Q82" s="1"/>
      <c r="R82" s="30"/>
      <c r="S82" s="4"/>
    </row>
    <row r="83" spans="1:19" ht="14.25" x14ac:dyDescent="0.2">
      <c r="A83" s="7"/>
      <c r="P83" s="1"/>
      <c r="Q83" s="1"/>
      <c r="R83" s="30"/>
      <c r="S83" s="4"/>
    </row>
    <row r="84" spans="1:19" ht="14.25" x14ac:dyDescent="0.2">
      <c r="A84" s="7"/>
      <c r="P84" s="1"/>
      <c r="Q84" s="1"/>
      <c r="R84" s="30"/>
      <c r="S84" s="4"/>
    </row>
    <row r="85" spans="1:19" ht="14.25" x14ac:dyDescent="0.2">
      <c r="A85" s="7"/>
      <c r="P85" s="1"/>
      <c r="Q85" s="1"/>
      <c r="R85" s="30"/>
      <c r="S85" s="4"/>
    </row>
    <row r="86" spans="1:19" ht="14.25" x14ac:dyDescent="0.2">
      <c r="A86" s="7"/>
      <c r="P86" s="1"/>
      <c r="Q86" s="1"/>
      <c r="R86" s="30"/>
      <c r="S86" s="4"/>
    </row>
    <row r="87" spans="1:19" ht="14.25" x14ac:dyDescent="0.2">
      <c r="A87" s="7"/>
      <c r="P87" s="1"/>
      <c r="Q87" s="1"/>
      <c r="R87" s="30"/>
      <c r="S87" s="4"/>
    </row>
    <row r="88" spans="1:19" ht="14.25" x14ac:dyDescent="0.2">
      <c r="A88" s="7"/>
      <c r="P88" s="1"/>
      <c r="Q88" s="1"/>
      <c r="R88" s="30"/>
      <c r="S88" s="4"/>
    </row>
    <row r="89" spans="1:19" ht="14.25" x14ac:dyDescent="0.2">
      <c r="A89" s="7"/>
      <c r="P89" s="1"/>
      <c r="Q89" s="1"/>
      <c r="R89" s="30"/>
      <c r="S89" s="4"/>
    </row>
    <row r="90" spans="1:19" ht="14.25" x14ac:dyDescent="0.2">
      <c r="A90" s="7"/>
      <c r="P90" s="1"/>
      <c r="Q90" s="1"/>
      <c r="R90" s="30"/>
      <c r="S90" s="4"/>
    </row>
    <row r="91" spans="1:19" ht="14.25" x14ac:dyDescent="0.2">
      <c r="A91" s="7"/>
      <c r="P91" s="1"/>
      <c r="Q91" s="1"/>
      <c r="R91" s="30"/>
      <c r="S91" s="4"/>
    </row>
    <row r="92" spans="1:19" ht="14.25" x14ac:dyDescent="0.2">
      <c r="A92" s="7"/>
      <c r="P92" s="1"/>
      <c r="Q92" s="1"/>
      <c r="R92" s="30"/>
      <c r="S92" s="4"/>
    </row>
    <row r="93" spans="1:19" ht="14.25" x14ac:dyDescent="0.2">
      <c r="A93" s="7"/>
      <c r="P93" s="1"/>
      <c r="Q93" s="1"/>
      <c r="R93" s="30"/>
      <c r="S93" s="4"/>
    </row>
    <row r="94" spans="1:19" ht="14.25" x14ac:dyDescent="0.2">
      <c r="A94" s="7"/>
      <c r="P94" s="1"/>
      <c r="Q94" s="1"/>
      <c r="R94" s="30"/>
      <c r="S94" s="4"/>
    </row>
    <row r="95" spans="1:19" ht="14.25" x14ac:dyDescent="0.2">
      <c r="A95" s="7"/>
      <c r="P95" s="1"/>
      <c r="Q95" s="1"/>
      <c r="R95" s="30"/>
      <c r="S95" s="4"/>
    </row>
    <row r="96" spans="1:19" ht="14.25" x14ac:dyDescent="0.2">
      <c r="A96" s="7"/>
      <c r="P96" s="1"/>
      <c r="Q96" s="1"/>
      <c r="R96" s="30"/>
      <c r="S96" s="4"/>
    </row>
    <row r="97" spans="1:19" ht="14.25" x14ac:dyDescent="0.2">
      <c r="A97" s="7"/>
      <c r="P97" s="1"/>
      <c r="Q97" s="1"/>
      <c r="R97" s="30"/>
      <c r="S97" s="4"/>
    </row>
    <row r="98" spans="1:19" ht="14.25" x14ac:dyDescent="0.2">
      <c r="A98" s="7"/>
      <c r="P98" s="1"/>
      <c r="Q98" s="1"/>
      <c r="R98" s="30"/>
      <c r="S98" s="4"/>
    </row>
    <row r="99" spans="1:19" ht="14.25" x14ac:dyDescent="0.2">
      <c r="A99" s="7"/>
      <c r="P99" s="1"/>
      <c r="Q99" s="1"/>
      <c r="R99" s="30"/>
      <c r="S99" s="4"/>
    </row>
    <row r="100" spans="1:19" ht="14.25" x14ac:dyDescent="0.2">
      <c r="A100" s="7"/>
      <c r="P100" s="1"/>
      <c r="Q100" s="1"/>
      <c r="R100" s="30"/>
      <c r="S100" s="4"/>
    </row>
    <row r="101" spans="1:19" ht="14.25" x14ac:dyDescent="0.2">
      <c r="A101" s="7"/>
      <c r="P101" s="1"/>
      <c r="Q101" s="1"/>
      <c r="R101" s="30"/>
      <c r="S101" s="4"/>
    </row>
    <row r="102" spans="1:19" ht="14.25" x14ac:dyDescent="0.2">
      <c r="A102" s="7"/>
      <c r="P102" s="1"/>
      <c r="Q102" s="1"/>
      <c r="R102" s="30"/>
      <c r="S102" s="4"/>
    </row>
    <row r="103" spans="1:19" ht="14.25" x14ac:dyDescent="0.2">
      <c r="A103" s="7"/>
      <c r="P103" s="1"/>
      <c r="Q103" s="1"/>
      <c r="R103" s="30"/>
      <c r="S103" s="4"/>
    </row>
    <row r="104" spans="1:19" ht="14.25" x14ac:dyDescent="0.2">
      <c r="A104" s="7"/>
      <c r="P104" s="1"/>
      <c r="Q104" s="1"/>
      <c r="R104" s="30"/>
      <c r="S104" s="4"/>
    </row>
    <row r="105" spans="1:19" ht="14.25" x14ac:dyDescent="0.2">
      <c r="A105" s="7"/>
      <c r="P105" s="1"/>
      <c r="Q105" s="1"/>
      <c r="R105" s="30"/>
      <c r="S105" s="4"/>
    </row>
    <row r="106" spans="1:19" ht="14.25" x14ac:dyDescent="0.2">
      <c r="A106" s="7"/>
      <c r="P106" s="1"/>
      <c r="Q106" s="1"/>
      <c r="R106" s="30"/>
      <c r="S106" s="4"/>
    </row>
    <row r="107" spans="1:19" ht="14.25" x14ac:dyDescent="0.2">
      <c r="A107" s="7"/>
      <c r="P107" s="1"/>
      <c r="Q107" s="1"/>
      <c r="R107" s="30"/>
      <c r="S107" s="4"/>
    </row>
    <row r="108" spans="1:19" ht="14.25" x14ac:dyDescent="0.2">
      <c r="A108" s="7"/>
      <c r="P108" s="1"/>
      <c r="Q108" s="1"/>
      <c r="R108" s="30"/>
      <c r="S108" s="4"/>
    </row>
    <row r="109" spans="1:19" ht="14.25" x14ac:dyDescent="0.2">
      <c r="A109" s="7"/>
      <c r="P109" s="1"/>
      <c r="Q109" s="1"/>
      <c r="R109" s="30"/>
      <c r="S109" s="4"/>
    </row>
    <row r="110" spans="1:19" ht="14.25" x14ac:dyDescent="0.2">
      <c r="A110" s="7"/>
      <c r="P110" s="1"/>
      <c r="Q110" s="1"/>
      <c r="R110" s="30"/>
      <c r="S110" s="4"/>
    </row>
    <row r="111" spans="1:19" ht="14.25" x14ac:dyDescent="0.2">
      <c r="A111" s="7"/>
      <c r="P111" s="1"/>
      <c r="Q111" s="1"/>
      <c r="R111" s="30"/>
      <c r="S111" s="4"/>
    </row>
    <row r="112" spans="1:19" ht="14.25" x14ac:dyDescent="0.2">
      <c r="A112" s="7"/>
      <c r="P112" s="1"/>
      <c r="Q112" s="1"/>
      <c r="R112" s="30"/>
      <c r="S112" s="4"/>
    </row>
    <row r="113" spans="1:19" ht="14.25" x14ac:dyDescent="0.2">
      <c r="A113" s="7"/>
      <c r="P113" s="1"/>
      <c r="Q113" s="1"/>
      <c r="R113" s="30"/>
      <c r="S113" s="4"/>
    </row>
    <row r="114" spans="1:19" ht="14.25" x14ac:dyDescent="0.2">
      <c r="A114" s="7"/>
      <c r="P114" s="1"/>
      <c r="Q114" s="1"/>
      <c r="R114" s="30"/>
      <c r="S114" s="4"/>
    </row>
    <row r="115" spans="1:19" ht="14.25" x14ac:dyDescent="0.2">
      <c r="A115" s="7"/>
      <c r="P115" s="1"/>
      <c r="Q115" s="1"/>
      <c r="R115" s="30"/>
      <c r="S115" s="4"/>
    </row>
    <row r="116" spans="1:19" ht="14.25" x14ac:dyDescent="0.2">
      <c r="A116" s="7"/>
      <c r="P116" s="1"/>
      <c r="Q116" s="1"/>
      <c r="R116" s="30"/>
      <c r="S116" s="4"/>
    </row>
    <row r="117" spans="1:19" ht="14.25" x14ac:dyDescent="0.2">
      <c r="A117" s="7"/>
      <c r="P117" s="1"/>
      <c r="Q117" s="1"/>
      <c r="R117" s="30"/>
      <c r="S117" s="4"/>
    </row>
    <row r="118" spans="1:19" ht="14.25" x14ac:dyDescent="0.2">
      <c r="A118" s="7"/>
      <c r="P118" s="1"/>
      <c r="Q118" s="1"/>
      <c r="R118" s="30"/>
      <c r="S118" s="4"/>
    </row>
    <row r="119" spans="1:19" ht="14.25" x14ac:dyDescent="0.2">
      <c r="A119" s="7"/>
      <c r="P119" s="1"/>
      <c r="Q119" s="1"/>
      <c r="R119" s="30"/>
      <c r="S119" s="4"/>
    </row>
    <row r="120" spans="1:19" ht="14.25" x14ac:dyDescent="0.2">
      <c r="A120" s="7"/>
      <c r="P120" s="1"/>
      <c r="Q120" s="1"/>
      <c r="R120" s="30"/>
      <c r="S120" s="4"/>
    </row>
    <row r="121" spans="1:19" ht="14.25" x14ac:dyDescent="0.2">
      <c r="A121" s="7"/>
      <c r="P121" s="1"/>
      <c r="Q121" s="1"/>
      <c r="R121" s="30"/>
      <c r="S121" s="4"/>
    </row>
    <row r="122" spans="1:19" ht="14.25" x14ac:dyDescent="0.2">
      <c r="A122" s="7"/>
      <c r="P122" s="1"/>
      <c r="Q122" s="1"/>
      <c r="R122" s="30"/>
      <c r="S122" s="4"/>
    </row>
    <row r="123" spans="1:19" ht="14.25" x14ac:dyDescent="0.2">
      <c r="A123" s="7"/>
      <c r="P123" s="1"/>
      <c r="Q123" s="1"/>
      <c r="R123" s="30"/>
      <c r="S123" s="4"/>
    </row>
    <row r="124" spans="1:19" ht="14.25" x14ac:dyDescent="0.2">
      <c r="A124" s="7"/>
      <c r="P124" s="1"/>
      <c r="Q124" s="1"/>
      <c r="R124" s="30"/>
      <c r="S124" s="4"/>
    </row>
    <row r="125" spans="1:19" ht="14.25" x14ac:dyDescent="0.2">
      <c r="A125" s="7"/>
      <c r="P125" s="1"/>
      <c r="Q125" s="1"/>
      <c r="R125" s="30"/>
      <c r="S125" s="4"/>
    </row>
    <row r="126" spans="1:19" ht="14.25" x14ac:dyDescent="0.2">
      <c r="A126" s="7"/>
      <c r="P126" s="1"/>
      <c r="Q126" s="1"/>
      <c r="R126" s="30"/>
      <c r="S126" s="4"/>
    </row>
    <row r="127" spans="1:19" ht="14.25" x14ac:dyDescent="0.2">
      <c r="A127" s="7"/>
      <c r="P127" s="1"/>
      <c r="Q127" s="1"/>
      <c r="R127" s="30"/>
      <c r="S127" s="4"/>
    </row>
    <row r="128" spans="1:19" ht="14.25" x14ac:dyDescent="0.2">
      <c r="A128" s="7"/>
      <c r="P128" s="1"/>
      <c r="Q128" s="1"/>
      <c r="R128" s="30"/>
      <c r="S128" s="4"/>
    </row>
    <row r="129" spans="1:19" ht="14.25" x14ac:dyDescent="0.2">
      <c r="A129" s="7"/>
      <c r="P129" s="1"/>
      <c r="Q129" s="1"/>
      <c r="R129" s="30"/>
      <c r="S129" s="4"/>
    </row>
    <row r="130" spans="1:19" ht="14.25" x14ac:dyDescent="0.2">
      <c r="A130" s="7"/>
      <c r="P130" s="1"/>
      <c r="Q130" s="1"/>
      <c r="R130" s="30"/>
      <c r="S130" s="4"/>
    </row>
    <row r="131" spans="1:19" ht="14.25" x14ac:dyDescent="0.2">
      <c r="A131" s="7"/>
      <c r="P131" s="1"/>
      <c r="Q131" s="1"/>
      <c r="R131" s="30"/>
      <c r="S131" s="4"/>
    </row>
    <row r="132" spans="1:19" ht="14.25" x14ac:dyDescent="0.2">
      <c r="A132" s="7"/>
      <c r="P132" s="1"/>
      <c r="Q132" s="1"/>
      <c r="R132" s="30"/>
      <c r="S132" s="4"/>
    </row>
    <row r="133" spans="1:19" ht="14.25" x14ac:dyDescent="0.2">
      <c r="A133" s="7"/>
      <c r="P133" s="1"/>
      <c r="Q133" s="1"/>
      <c r="R133" s="30"/>
      <c r="S133" s="4"/>
    </row>
    <row r="134" spans="1:19" ht="14.25" x14ac:dyDescent="0.2">
      <c r="A134" s="7"/>
      <c r="P134" s="1"/>
      <c r="Q134" s="1"/>
      <c r="R134" s="30"/>
      <c r="S134" s="4"/>
    </row>
    <row r="135" spans="1:19" ht="14.25" x14ac:dyDescent="0.2">
      <c r="A135" s="7"/>
      <c r="P135" s="1"/>
      <c r="Q135" s="1"/>
      <c r="R135" s="30"/>
      <c r="S135" s="4"/>
    </row>
    <row r="136" spans="1:19" ht="14.25" x14ac:dyDescent="0.2">
      <c r="A136" s="7"/>
      <c r="P136" s="1"/>
      <c r="Q136" s="1"/>
      <c r="R136" s="30"/>
      <c r="S136" s="4"/>
    </row>
    <row r="137" spans="1:19" ht="14.25" x14ac:dyDescent="0.2">
      <c r="A137" s="7"/>
      <c r="P137" s="1"/>
      <c r="Q137" s="1"/>
      <c r="R137" s="30"/>
      <c r="S137" s="4"/>
    </row>
    <row r="138" spans="1:19" ht="14.25" x14ac:dyDescent="0.2">
      <c r="A138" s="7"/>
      <c r="P138" s="1"/>
      <c r="Q138" s="1"/>
      <c r="R138" s="30"/>
      <c r="S138" s="4"/>
    </row>
    <row r="139" spans="1:19" ht="14.25" x14ac:dyDescent="0.2">
      <c r="A139" s="7"/>
      <c r="P139" s="1"/>
      <c r="Q139" s="1"/>
      <c r="R139" s="30"/>
      <c r="S139" s="4"/>
    </row>
    <row r="140" spans="1:19" ht="14.25" x14ac:dyDescent="0.2">
      <c r="A140" s="7"/>
      <c r="P140" s="1"/>
      <c r="Q140" s="1"/>
      <c r="R140" s="30"/>
      <c r="S140" s="4"/>
    </row>
    <row r="141" spans="1:19" ht="14.25" x14ac:dyDescent="0.2">
      <c r="A141" s="7"/>
      <c r="P141" s="1"/>
      <c r="Q141" s="1"/>
      <c r="R141" s="30"/>
      <c r="S141" s="4"/>
    </row>
    <row r="142" spans="1:19" ht="14.25" x14ac:dyDescent="0.2">
      <c r="A142" s="7"/>
      <c r="P142" s="1"/>
      <c r="Q142" s="1"/>
      <c r="R142" s="30"/>
      <c r="S142" s="4"/>
    </row>
    <row r="143" spans="1:19" ht="14.25" x14ac:dyDescent="0.2">
      <c r="A143" s="7"/>
      <c r="P143" s="1"/>
      <c r="Q143" s="1"/>
      <c r="R143" s="30"/>
      <c r="S143" s="4"/>
    </row>
    <row r="144" spans="1:19" ht="14.25" x14ac:dyDescent="0.2">
      <c r="A144" s="7"/>
      <c r="P144" s="1"/>
      <c r="Q144" s="1"/>
      <c r="R144" s="30"/>
      <c r="S144" s="4"/>
    </row>
    <row r="145" spans="1:19" ht="14.25" x14ac:dyDescent="0.2">
      <c r="A145" s="7"/>
      <c r="P145" s="1"/>
      <c r="Q145" s="1"/>
      <c r="R145" s="30"/>
      <c r="S145" s="4"/>
    </row>
    <row r="146" spans="1:19" ht="14.25" x14ac:dyDescent="0.2">
      <c r="A146" s="7"/>
      <c r="P146" s="1"/>
      <c r="Q146" s="1"/>
      <c r="R146" s="30"/>
      <c r="S146" s="4"/>
    </row>
    <row r="147" spans="1:19" ht="14.25" x14ac:dyDescent="0.2">
      <c r="A147" s="7"/>
      <c r="P147" s="1"/>
      <c r="Q147" s="1"/>
      <c r="R147" s="30"/>
      <c r="S147" s="4"/>
    </row>
    <row r="148" spans="1:19" ht="14.25" x14ac:dyDescent="0.2">
      <c r="A148" s="7"/>
      <c r="P148" s="1"/>
      <c r="Q148" s="1"/>
      <c r="R148" s="30"/>
      <c r="S148" s="4"/>
    </row>
    <row r="149" spans="1:19" ht="14.25" x14ac:dyDescent="0.2">
      <c r="A149" s="7"/>
      <c r="P149" s="1"/>
      <c r="Q149" s="1"/>
      <c r="R149" s="30"/>
      <c r="S149" s="4"/>
    </row>
    <row r="150" spans="1:19" ht="14.25" x14ac:dyDescent="0.2">
      <c r="A150" s="7"/>
      <c r="P150" s="1"/>
      <c r="Q150" s="1"/>
      <c r="R150" s="30"/>
      <c r="S150" s="4"/>
    </row>
    <row r="151" spans="1:19" ht="14.25" x14ac:dyDescent="0.2">
      <c r="A151" s="7"/>
      <c r="P151" s="1"/>
      <c r="Q151" s="1"/>
      <c r="R151" s="30"/>
      <c r="S151" s="4"/>
    </row>
    <row r="152" spans="1:19" ht="14.25" x14ac:dyDescent="0.2">
      <c r="A152" s="7"/>
      <c r="P152" s="1"/>
      <c r="Q152" s="1"/>
      <c r="R152" s="30"/>
      <c r="S152" s="4"/>
    </row>
    <row r="153" spans="1:19" ht="14.25" x14ac:dyDescent="0.2">
      <c r="A153" s="7"/>
      <c r="P153" s="1"/>
      <c r="Q153" s="1"/>
      <c r="R153" s="30"/>
      <c r="S153" s="4"/>
    </row>
    <row r="154" spans="1:19" ht="14.25" x14ac:dyDescent="0.2">
      <c r="A154" s="7"/>
      <c r="P154" s="1"/>
      <c r="Q154" s="1"/>
      <c r="R154" s="30"/>
      <c r="S154" s="4"/>
    </row>
    <row r="155" spans="1:19" ht="14.25" x14ac:dyDescent="0.2">
      <c r="A155" s="7"/>
      <c r="P155" s="1"/>
      <c r="Q155" s="1"/>
      <c r="R155" s="30"/>
      <c r="S155" s="4"/>
    </row>
    <row r="156" spans="1:19" ht="14.25" x14ac:dyDescent="0.2">
      <c r="A156" s="7"/>
      <c r="P156" s="1"/>
      <c r="Q156" s="1"/>
      <c r="R156" s="30"/>
      <c r="S156" s="4"/>
    </row>
    <row r="157" spans="1:19" ht="14.25" x14ac:dyDescent="0.2">
      <c r="A157" s="7"/>
      <c r="P157" s="1"/>
      <c r="Q157" s="1"/>
      <c r="R157" s="30"/>
      <c r="S157" s="4"/>
    </row>
    <row r="158" spans="1:19" ht="14.25" x14ac:dyDescent="0.2">
      <c r="A158" s="7"/>
      <c r="P158" s="1"/>
      <c r="Q158" s="1"/>
      <c r="R158" s="30"/>
      <c r="S158" s="4"/>
    </row>
    <row r="159" spans="1:19" ht="14.25" x14ac:dyDescent="0.2">
      <c r="A159" s="7"/>
      <c r="P159" s="1"/>
      <c r="Q159" s="1"/>
      <c r="R159" s="30"/>
      <c r="S159" s="4"/>
    </row>
    <row r="160" spans="1:19" ht="14.25" x14ac:dyDescent="0.2">
      <c r="A160" s="7"/>
      <c r="P160" s="1"/>
      <c r="Q160" s="1"/>
      <c r="R160" s="30"/>
      <c r="S160" s="4"/>
    </row>
    <row r="161" spans="1:19" ht="14.25" x14ac:dyDescent="0.2">
      <c r="A161" s="7"/>
      <c r="P161" s="1"/>
      <c r="Q161" s="1"/>
      <c r="R161" s="30"/>
      <c r="S161" s="4"/>
    </row>
    <row r="162" spans="1:19" ht="14.25" x14ac:dyDescent="0.2">
      <c r="A162" s="7"/>
      <c r="P162" s="1"/>
      <c r="Q162" s="1"/>
      <c r="R162" s="30"/>
      <c r="S162" s="4"/>
    </row>
    <row r="163" spans="1:19" ht="14.25" x14ac:dyDescent="0.2">
      <c r="A163" s="7"/>
      <c r="P163" s="1"/>
      <c r="Q163" s="1"/>
      <c r="R163" s="30"/>
      <c r="S163" s="4"/>
    </row>
    <row r="164" spans="1:19" ht="14.25" x14ac:dyDescent="0.2">
      <c r="A164" s="7"/>
      <c r="P164" s="1"/>
      <c r="Q164" s="1"/>
      <c r="R164" s="30"/>
      <c r="S164" s="4"/>
    </row>
    <row r="165" spans="1:19" ht="14.25" x14ac:dyDescent="0.2">
      <c r="A165" s="7"/>
      <c r="P165" s="1"/>
      <c r="Q165" s="1"/>
      <c r="R165" s="30"/>
      <c r="S165" s="4"/>
    </row>
    <row r="166" spans="1:19" ht="14.25" x14ac:dyDescent="0.2">
      <c r="A166" s="7"/>
      <c r="P166" s="1"/>
      <c r="Q166" s="1"/>
      <c r="R166" s="30"/>
      <c r="S166" s="4"/>
    </row>
    <row r="167" spans="1:19" ht="14.25" x14ac:dyDescent="0.2">
      <c r="A167" s="7"/>
      <c r="P167" s="1"/>
      <c r="Q167" s="1"/>
      <c r="R167" s="30"/>
      <c r="S167" s="4"/>
    </row>
    <row r="168" spans="1:19" ht="14.25" x14ac:dyDescent="0.2">
      <c r="A168" s="7"/>
      <c r="P168" s="1"/>
      <c r="Q168" s="1"/>
      <c r="R168" s="30"/>
      <c r="S168" s="4"/>
    </row>
    <row r="169" spans="1:19" ht="14.25" x14ac:dyDescent="0.2">
      <c r="A169" s="7"/>
      <c r="P169" s="1"/>
      <c r="Q169" s="1"/>
      <c r="R169" s="30"/>
      <c r="S169" s="4"/>
    </row>
    <row r="170" spans="1:19" ht="14.25" x14ac:dyDescent="0.2">
      <c r="A170" s="7"/>
      <c r="P170" s="1"/>
      <c r="Q170" s="1"/>
      <c r="R170" s="30"/>
      <c r="S170" s="4"/>
    </row>
    <row r="171" spans="1:19" ht="14.25" x14ac:dyDescent="0.2">
      <c r="A171" s="7"/>
      <c r="P171" s="1"/>
      <c r="Q171" s="1"/>
      <c r="R171" s="30"/>
      <c r="S171" s="4"/>
    </row>
    <row r="172" spans="1:19" ht="14.25" x14ac:dyDescent="0.2">
      <c r="A172" s="7"/>
      <c r="P172" s="1"/>
      <c r="Q172" s="1"/>
      <c r="R172" s="30"/>
      <c r="S172" s="4"/>
    </row>
    <row r="173" spans="1:19" ht="14.25" x14ac:dyDescent="0.2">
      <c r="A173" s="7"/>
      <c r="P173" s="1"/>
      <c r="Q173" s="1"/>
      <c r="R173" s="30"/>
      <c r="S173" s="4"/>
    </row>
    <row r="174" spans="1:19" ht="14.25" x14ac:dyDescent="0.2">
      <c r="A174" s="7"/>
      <c r="P174" s="1"/>
      <c r="Q174" s="1"/>
      <c r="R174" s="30"/>
      <c r="S174" s="4"/>
    </row>
    <row r="175" spans="1:19" ht="14.25" x14ac:dyDescent="0.2">
      <c r="A175" s="7"/>
      <c r="P175" s="1"/>
      <c r="Q175" s="1"/>
      <c r="R175" s="30"/>
      <c r="S175" s="4"/>
    </row>
    <row r="176" spans="1:19" ht="14.25" x14ac:dyDescent="0.2">
      <c r="A176" s="7"/>
      <c r="P176" s="1"/>
      <c r="Q176" s="1"/>
      <c r="R176" s="30"/>
      <c r="S176" s="4"/>
    </row>
    <row r="177" spans="1:19" ht="14.25" x14ac:dyDescent="0.2">
      <c r="A177" s="7"/>
      <c r="P177" s="1"/>
      <c r="Q177" s="1"/>
      <c r="R177" s="30"/>
      <c r="S177" s="4"/>
    </row>
    <row r="178" spans="1:19" ht="14.25" x14ac:dyDescent="0.2">
      <c r="A178" s="7"/>
      <c r="P178" s="1"/>
      <c r="Q178" s="1"/>
      <c r="R178" s="30"/>
      <c r="S178" s="4"/>
    </row>
    <row r="179" spans="1:19" ht="14.25" x14ac:dyDescent="0.2">
      <c r="A179" s="7"/>
      <c r="P179" s="1"/>
      <c r="Q179" s="1"/>
      <c r="R179" s="30"/>
      <c r="S179" s="4"/>
    </row>
    <row r="180" spans="1:19" ht="14.25" x14ac:dyDescent="0.2">
      <c r="A180" s="7"/>
      <c r="P180" s="1"/>
      <c r="Q180" s="1"/>
      <c r="R180" s="30"/>
      <c r="S180" s="4"/>
    </row>
    <row r="181" spans="1:19" ht="14.25" x14ac:dyDescent="0.2">
      <c r="A181" s="7"/>
      <c r="P181" s="1"/>
      <c r="Q181" s="1"/>
      <c r="R181" s="30"/>
      <c r="S181" s="4"/>
    </row>
    <row r="182" spans="1:19" ht="14.25" x14ac:dyDescent="0.2">
      <c r="A182" s="7"/>
      <c r="P182" s="1"/>
      <c r="Q182" s="1"/>
      <c r="R182" s="30"/>
      <c r="S182" s="4"/>
    </row>
    <row r="183" spans="1:19" ht="14.25" x14ac:dyDescent="0.2">
      <c r="A183" s="7"/>
      <c r="P183" s="1"/>
      <c r="Q183" s="1"/>
      <c r="R183" s="30"/>
      <c r="S183" s="4"/>
    </row>
    <row r="184" spans="1:19" ht="14.25" x14ac:dyDescent="0.2">
      <c r="A184" s="7"/>
      <c r="P184" s="1"/>
      <c r="Q184" s="1"/>
      <c r="R184" s="30"/>
      <c r="S184" s="4"/>
    </row>
    <row r="185" spans="1:19" ht="14.25" x14ac:dyDescent="0.2">
      <c r="A185" s="7"/>
      <c r="P185" s="1"/>
      <c r="Q185" s="1"/>
      <c r="R185" s="30"/>
      <c r="S185" s="4"/>
    </row>
    <row r="186" spans="1:19" ht="14.25" x14ac:dyDescent="0.2">
      <c r="A186" s="7"/>
      <c r="P186" s="1"/>
      <c r="Q186" s="1"/>
      <c r="R186" s="30"/>
      <c r="S186" s="4"/>
    </row>
    <row r="187" spans="1:19" ht="14.25" x14ac:dyDescent="0.2">
      <c r="A187" s="7"/>
      <c r="P187" s="1"/>
      <c r="Q187" s="1"/>
      <c r="R187" s="30"/>
      <c r="S187" s="4"/>
    </row>
    <row r="188" spans="1:19" ht="14.25" x14ac:dyDescent="0.2">
      <c r="A188" s="7"/>
      <c r="P188" s="1"/>
      <c r="Q188" s="1"/>
      <c r="R188" s="30"/>
      <c r="S188" s="4"/>
    </row>
    <row r="189" spans="1:19" ht="14.25" x14ac:dyDescent="0.2">
      <c r="A189" s="7"/>
      <c r="P189" s="1"/>
      <c r="Q189" s="1"/>
      <c r="R189" s="30"/>
      <c r="S189" s="4"/>
    </row>
    <row r="190" spans="1:19" ht="14.25" x14ac:dyDescent="0.2">
      <c r="A190" s="7"/>
      <c r="P190" s="1"/>
      <c r="Q190" s="1"/>
      <c r="R190" s="30"/>
      <c r="S190" s="4"/>
    </row>
    <row r="191" spans="1:19" ht="14.25" x14ac:dyDescent="0.2">
      <c r="A191" s="7"/>
      <c r="P191" s="1"/>
      <c r="Q191" s="1"/>
      <c r="R191" s="30"/>
      <c r="S191" s="4"/>
    </row>
    <row r="192" spans="1:19" ht="14.25" x14ac:dyDescent="0.2">
      <c r="A192" s="7"/>
      <c r="P192" s="1"/>
      <c r="Q192" s="1"/>
      <c r="R192" s="30"/>
      <c r="S192" s="4"/>
    </row>
    <row r="193" spans="1:19" ht="14.25" x14ac:dyDescent="0.2">
      <c r="A193" s="7"/>
      <c r="P193" s="1"/>
      <c r="Q193" s="1"/>
      <c r="R193" s="30"/>
      <c r="S193" s="4"/>
    </row>
    <row r="194" spans="1:19" ht="14.25" x14ac:dyDescent="0.2">
      <c r="A194" s="7"/>
      <c r="P194" s="1"/>
      <c r="Q194" s="1"/>
      <c r="R194" s="30"/>
      <c r="S194" s="4"/>
    </row>
    <row r="195" spans="1:19" ht="14.25" x14ac:dyDescent="0.2">
      <c r="A195" s="7"/>
      <c r="P195" s="1"/>
      <c r="Q195" s="1"/>
      <c r="R195" s="30"/>
      <c r="S195" s="4"/>
    </row>
    <row r="196" spans="1:19" ht="14.25" x14ac:dyDescent="0.2">
      <c r="A196" s="7"/>
      <c r="P196" s="1"/>
      <c r="Q196" s="1"/>
      <c r="R196" s="30"/>
      <c r="S196" s="4"/>
    </row>
    <row r="197" spans="1:19" ht="14.25" x14ac:dyDescent="0.2">
      <c r="A197" s="7"/>
      <c r="P197" s="1"/>
      <c r="Q197" s="1"/>
      <c r="R197" s="30"/>
      <c r="S197" s="4"/>
    </row>
    <row r="198" spans="1:19" ht="14.25" x14ac:dyDescent="0.2">
      <c r="A198" s="7"/>
      <c r="P198" s="1"/>
      <c r="Q198" s="1"/>
      <c r="R198" s="30"/>
      <c r="S198" s="4"/>
    </row>
    <row r="199" spans="1:19" ht="14.25" x14ac:dyDescent="0.2">
      <c r="A199" s="7"/>
      <c r="P199" s="1"/>
      <c r="Q199" s="1"/>
      <c r="R199" s="30"/>
      <c r="S199" s="4"/>
    </row>
    <row r="200" spans="1:19" ht="14.25" x14ac:dyDescent="0.2">
      <c r="A200" s="7"/>
      <c r="P200" s="1"/>
      <c r="Q200" s="1"/>
      <c r="R200" s="30"/>
      <c r="S200" s="4"/>
    </row>
    <row r="201" spans="1:19" ht="14.25" x14ac:dyDescent="0.2">
      <c r="A201" s="7"/>
      <c r="P201" s="1"/>
      <c r="Q201" s="1"/>
      <c r="R201" s="30"/>
      <c r="S201" s="4"/>
    </row>
    <row r="202" spans="1:19" ht="14.25" x14ac:dyDescent="0.2">
      <c r="A202" s="7"/>
      <c r="P202" s="1"/>
      <c r="Q202" s="1"/>
      <c r="R202" s="30"/>
      <c r="S202" s="4"/>
    </row>
    <row r="203" spans="1:19" ht="14.25" x14ac:dyDescent="0.2">
      <c r="A203" s="7"/>
      <c r="P203" s="1"/>
      <c r="Q203" s="1"/>
      <c r="R203" s="30"/>
      <c r="S203" s="4"/>
    </row>
    <row r="204" spans="1:19" ht="14.25" x14ac:dyDescent="0.2">
      <c r="A204" s="7"/>
      <c r="P204" s="1"/>
      <c r="Q204" s="1"/>
      <c r="R204" s="30"/>
      <c r="S204" s="4"/>
    </row>
    <row r="205" spans="1:19" ht="14.25" x14ac:dyDescent="0.2">
      <c r="A205" s="7"/>
      <c r="P205" s="1"/>
      <c r="Q205" s="1"/>
      <c r="R205" s="30"/>
      <c r="S205" s="4"/>
    </row>
    <row r="206" spans="1:19" ht="14.25" x14ac:dyDescent="0.2">
      <c r="A206" s="7"/>
      <c r="M206" s="45"/>
      <c r="P206" s="1"/>
      <c r="Q206" s="1"/>
      <c r="R206" s="30"/>
      <c r="S206" s="4"/>
    </row>
    <row r="207" spans="1:19" ht="14.25" x14ac:dyDescent="0.2">
      <c r="A207" s="7"/>
      <c r="P207" s="1"/>
      <c r="Q207" s="1"/>
      <c r="R207" s="30"/>
      <c r="S207" s="4"/>
    </row>
    <row r="208" spans="1:19" ht="14.25" x14ac:dyDescent="0.2">
      <c r="A208" s="7"/>
      <c r="P208" s="1"/>
      <c r="Q208" s="1"/>
      <c r="R208" s="30"/>
      <c r="S208" s="4"/>
    </row>
    <row r="209" spans="1:19" ht="14.25" x14ac:dyDescent="0.2">
      <c r="A209" s="7"/>
      <c r="P209" s="1"/>
      <c r="Q209" s="1"/>
      <c r="R209" s="30"/>
      <c r="S209" s="4"/>
    </row>
    <row r="210" spans="1:19" ht="14.25" x14ac:dyDescent="0.2">
      <c r="A210" s="7"/>
      <c r="P210" s="1"/>
      <c r="Q210" s="1"/>
      <c r="R210" s="30"/>
      <c r="S210" s="4"/>
    </row>
    <row r="211" spans="1:19" ht="14.25" x14ac:dyDescent="0.2">
      <c r="A211" s="7"/>
      <c r="P211" s="1"/>
      <c r="Q211" s="1"/>
      <c r="R211" s="30"/>
      <c r="S211" s="4"/>
    </row>
    <row r="212" spans="1:19" ht="14.25" x14ac:dyDescent="0.2">
      <c r="A212" s="7"/>
      <c r="P212" s="1"/>
      <c r="Q212" s="1"/>
      <c r="R212" s="30"/>
      <c r="S212" s="4"/>
    </row>
    <row r="213" spans="1:19" ht="14.25" x14ac:dyDescent="0.2">
      <c r="A213" s="7"/>
      <c r="P213" s="1"/>
      <c r="Q213" s="1"/>
      <c r="R213" s="30"/>
      <c r="S213" s="4"/>
    </row>
    <row r="214" spans="1:19" ht="14.25" x14ac:dyDescent="0.2">
      <c r="A214" s="7"/>
      <c r="P214" s="1"/>
      <c r="Q214" s="1"/>
      <c r="R214" s="30"/>
      <c r="S214" s="4"/>
    </row>
    <row r="215" spans="1:19" ht="14.25" x14ac:dyDescent="0.2">
      <c r="A215" s="7"/>
      <c r="P215" s="1"/>
      <c r="Q215" s="1"/>
      <c r="R215" s="30"/>
      <c r="S215" s="4"/>
    </row>
    <row r="216" spans="1:19" ht="14.25" x14ac:dyDescent="0.2">
      <c r="A216" s="7"/>
      <c r="P216" s="1"/>
      <c r="Q216" s="1"/>
      <c r="R216" s="30"/>
      <c r="S216" s="4"/>
    </row>
    <row r="217" spans="1:19" ht="14.25" x14ac:dyDescent="0.2">
      <c r="A217" s="7"/>
      <c r="P217" s="1"/>
      <c r="Q217" s="1"/>
      <c r="R217" s="30"/>
      <c r="S217" s="4"/>
    </row>
    <row r="218" spans="1:19" ht="14.25" x14ac:dyDescent="0.2">
      <c r="A218" s="7"/>
      <c r="P218" s="1"/>
      <c r="Q218" s="1"/>
      <c r="R218" s="30"/>
      <c r="S218" s="4"/>
    </row>
    <row r="219" spans="1:19" ht="14.25" x14ac:dyDescent="0.2">
      <c r="A219" s="7"/>
      <c r="P219" s="1"/>
      <c r="Q219" s="1"/>
      <c r="R219" s="30"/>
      <c r="S219" s="4"/>
    </row>
    <row r="220" spans="1:19" ht="14.25" x14ac:dyDescent="0.2">
      <c r="A220" s="7"/>
      <c r="P220" s="1"/>
      <c r="Q220" s="1"/>
      <c r="R220" s="30"/>
      <c r="S220" s="4"/>
    </row>
    <row r="221" spans="1:19" ht="14.25" x14ac:dyDescent="0.2">
      <c r="A221" s="7"/>
      <c r="P221" s="1"/>
      <c r="Q221" s="1"/>
      <c r="R221" s="30"/>
      <c r="S221" s="4"/>
    </row>
    <row r="222" spans="1:19" ht="14.25" x14ac:dyDescent="0.2">
      <c r="A222" s="7"/>
      <c r="P222" s="1"/>
      <c r="Q222" s="1"/>
      <c r="R222" s="30"/>
      <c r="S222" s="4"/>
    </row>
    <row r="223" spans="1:19" ht="14.25" x14ac:dyDescent="0.2">
      <c r="A223" s="7"/>
      <c r="P223" s="1"/>
      <c r="Q223" s="1"/>
      <c r="R223" s="30"/>
      <c r="S223" s="4"/>
    </row>
    <row r="224" spans="1:19" ht="14.25" x14ac:dyDescent="0.2">
      <c r="A224" s="7"/>
      <c r="P224" s="1"/>
      <c r="Q224" s="1"/>
      <c r="R224" s="30"/>
      <c r="S224" s="4"/>
    </row>
    <row r="225" spans="1:19" ht="14.25" x14ac:dyDescent="0.2">
      <c r="A225" s="7"/>
      <c r="P225" s="1"/>
      <c r="Q225" s="1"/>
      <c r="R225" s="30"/>
      <c r="S225" s="4"/>
    </row>
    <row r="226" spans="1:19" ht="14.25" x14ac:dyDescent="0.2">
      <c r="A226" s="7"/>
      <c r="P226" s="1"/>
      <c r="Q226" s="1"/>
      <c r="R226" s="30"/>
      <c r="S226" s="4"/>
    </row>
    <row r="227" spans="1:19" ht="14.25" x14ac:dyDescent="0.2">
      <c r="A227" s="7"/>
      <c r="P227" s="1"/>
      <c r="Q227" s="1"/>
      <c r="R227" s="30"/>
      <c r="S227" s="4"/>
    </row>
    <row r="228" spans="1:19" ht="14.25" x14ac:dyDescent="0.2">
      <c r="A228" s="7"/>
      <c r="P228" s="1"/>
      <c r="Q228" s="1"/>
      <c r="R228" s="30"/>
      <c r="S228" s="4"/>
    </row>
    <row r="229" spans="1:19" ht="14.25" x14ac:dyDescent="0.2">
      <c r="A229" s="7"/>
      <c r="P229" s="1"/>
      <c r="Q229" s="1"/>
      <c r="R229" s="30"/>
      <c r="S229" s="4"/>
    </row>
    <row r="230" spans="1:19" ht="14.25" x14ac:dyDescent="0.2">
      <c r="A230" s="7"/>
      <c r="P230" s="1"/>
      <c r="Q230" s="1"/>
      <c r="R230" s="30"/>
      <c r="S230" s="4"/>
    </row>
    <row r="231" spans="1:19" ht="14.25" x14ac:dyDescent="0.2">
      <c r="A231" s="7"/>
      <c r="P231" s="1"/>
      <c r="Q231" s="1"/>
      <c r="R231" s="30"/>
      <c r="S231" s="4"/>
    </row>
    <row r="232" spans="1:19" ht="14.25" x14ac:dyDescent="0.2">
      <c r="A232" s="7"/>
      <c r="P232" s="1"/>
      <c r="Q232" s="1"/>
      <c r="R232" s="30"/>
      <c r="S232" s="4"/>
    </row>
    <row r="233" spans="1:19" ht="14.25" x14ac:dyDescent="0.2">
      <c r="A233" s="7"/>
      <c r="P233" s="1"/>
      <c r="Q233" s="1"/>
      <c r="R233" s="30"/>
      <c r="S233" s="4"/>
    </row>
    <row r="234" spans="1:19" ht="14.25" x14ac:dyDescent="0.2">
      <c r="A234" s="7"/>
      <c r="P234" s="1"/>
      <c r="Q234" s="1"/>
      <c r="R234" s="30"/>
      <c r="S234" s="4"/>
    </row>
    <row r="235" spans="1:19" ht="14.25" x14ac:dyDescent="0.2">
      <c r="A235" s="7"/>
      <c r="P235" s="1"/>
      <c r="Q235" s="1"/>
      <c r="R235" s="30"/>
      <c r="S235" s="4"/>
    </row>
    <row r="236" spans="1:19" ht="14.25" x14ac:dyDescent="0.2">
      <c r="A236" s="7"/>
      <c r="P236" s="1"/>
      <c r="Q236" s="1"/>
      <c r="R236" s="30"/>
      <c r="S236" s="4"/>
    </row>
    <row r="237" spans="1:19" ht="14.25" x14ac:dyDescent="0.2">
      <c r="A237" s="7"/>
      <c r="P237" s="1"/>
      <c r="Q237" s="1"/>
      <c r="R237" s="30"/>
      <c r="S237" s="4"/>
    </row>
    <row r="238" spans="1:19" ht="14.25" x14ac:dyDescent="0.2">
      <c r="A238" s="7"/>
      <c r="P238" s="1"/>
      <c r="Q238" s="1"/>
      <c r="R238" s="30"/>
      <c r="S238" s="4"/>
    </row>
    <row r="239" spans="1:19" ht="14.25" x14ac:dyDescent="0.2">
      <c r="A239" s="7"/>
      <c r="P239" s="1"/>
      <c r="Q239" s="1"/>
      <c r="R239" s="30"/>
      <c r="S239" s="4"/>
    </row>
    <row r="240" spans="1:19" ht="14.25" x14ac:dyDescent="0.2">
      <c r="A240" s="7"/>
      <c r="P240" s="1"/>
      <c r="Q240" s="1"/>
      <c r="R240" s="30"/>
      <c r="S240" s="4"/>
    </row>
    <row r="241" spans="1:19" ht="14.25" x14ac:dyDescent="0.2">
      <c r="A241" s="7"/>
      <c r="P241" s="1"/>
      <c r="Q241" s="1"/>
      <c r="R241" s="30"/>
      <c r="S241" s="4"/>
    </row>
    <row r="242" spans="1:19" ht="14.25" x14ac:dyDescent="0.2">
      <c r="A242" s="7"/>
      <c r="P242" s="1"/>
      <c r="Q242" s="1"/>
      <c r="R242" s="30"/>
      <c r="S242" s="4"/>
    </row>
    <row r="243" spans="1:19" ht="14.25" x14ac:dyDescent="0.2">
      <c r="A243" s="7"/>
      <c r="P243" s="1"/>
      <c r="Q243" s="1"/>
      <c r="R243" s="30"/>
      <c r="S243" s="4"/>
    </row>
    <row r="244" spans="1:19" ht="14.25" x14ac:dyDescent="0.2">
      <c r="A244" s="7"/>
      <c r="P244" s="1"/>
      <c r="Q244" s="1"/>
      <c r="R244" s="30"/>
      <c r="S244" s="4"/>
    </row>
    <row r="245" spans="1:19" ht="14.25" x14ac:dyDescent="0.2">
      <c r="A245" s="7"/>
      <c r="P245" s="1"/>
      <c r="Q245" s="1"/>
      <c r="R245" s="30"/>
      <c r="S245" s="4"/>
    </row>
    <row r="246" spans="1:19" ht="14.25" x14ac:dyDescent="0.2">
      <c r="A246" s="7"/>
      <c r="P246" s="1"/>
      <c r="Q246" s="1"/>
      <c r="R246" s="30"/>
      <c r="S246" s="4"/>
    </row>
    <row r="247" spans="1:19" ht="14.25" x14ac:dyDescent="0.2">
      <c r="A247" s="7"/>
      <c r="P247" s="1"/>
      <c r="Q247" s="1"/>
      <c r="R247" s="30"/>
      <c r="S247" s="4"/>
    </row>
    <row r="248" spans="1:19" ht="14.25" x14ac:dyDescent="0.2">
      <c r="A248" s="7"/>
      <c r="P248" s="1"/>
      <c r="Q248" s="1"/>
      <c r="R248" s="30"/>
      <c r="S248" s="4"/>
    </row>
    <row r="275" spans="2:5" x14ac:dyDescent="0.2">
      <c r="B275" s="21"/>
      <c r="C275" s="21"/>
      <c r="D275" s="21"/>
      <c r="E275" s="21"/>
    </row>
    <row r="276" spans="2:5" x14ac:dyDescent="0.2">
      <c r="B276" s="21"/>
      <c r="C276" s="21"/>
      <c r="D276" s="21"/>
      <c r="E276" s="21"/>
    </row>
    <row r="277" spans="2:5" x14ac:dyDescent="0.2">
      <c r="B277" s="21"/>
      <c r="C277" s="21"/>
      <c r="D277" s="21"/>
      <c r="E277" s="21"/>
    </row>
    <row r="278" spans="2:5" x14ac:dyDescent="0.2">
      <c r="B278" s="21"/>
      <c r="C278" s="21"/>
      <c r="D278" s="21"/>
      <c r="E278" s="21"/>
    </row>
    <row r="279" spans="2:5" x14ac:dyDescent="0.2">
      <c r="B279" s="21"/>
      <c r="C279" s="21"/>
      <c r="D279" s="21"/>
      <c r="E279" s="21"/>
    </row>
    <row r="280" spans="2:5" x14ac:dyDescent="0.2">
      <c r="B280" s="21"/>
      <c r="C280" s="21"/>
      <c r="D280" s="21"/>
      <c r="E280" s="21"/>
    </row>
    <row r="281" spans="2:5" x14ac:dyDescent="0.2">
      <c r="B281" s="21"/>
      <c r="C281" s="21"/>
      <c r="D281" s="21"/>
      <c r="E281" s="21"/>
    </row>
    <row r="282" spans="2:5" x14ac:dyDescent="0.2">
      <c r="B282" s="21"/>
      <c r="C282" s="21"/>
      <c r="D282" s="21"/>
      <c r="E282" s="21"/>
    </row>
    <row r="283" spans="2:5" x14ac:dyDescent="0.2">
      <c r="B283" s="21"/>
      <c r="C283" s="21"/>
      <c r="D283" s="21"/>
      <c r="E283" s="21"/>
    </row>
    <row r="284" spans="2:5" x14ac:dyDescent="0.2">
      <c r="B284" s="21"/>
      <c r="C284" s="21"/>
      <c r="D284" s="21"/>
      <c r="E284" s="21"/>
    </row>
    <row r="285" spans="2:5" x14ac:dyDescent="0.2">
      <c r="B285" s="21"/>
      <c r="C285" s="21"/>
      <c r="D285" s="21"/>
      <c r="E285" s="21"/>
    </row>
    <row r="286" spans="2:5" x14ac:dyDescent="0.2">
      <c r="B286" s="21"/>
      <c r="C286" s="21"/>
      <c r="D286" s="21"/>
      <c r="E286" s="21"/>
    </row>
    <row r="287" spans="2:5" x14ac:dyDescent="0.2">
      <c r="B287" s="21"/>
      <c r="C287" s="21"/>
      <c r="D287" s="21"/>
      <c r="E287" s="21"/>
    </row>
    <row r="288" spans="2:5" x14ac:dyDescent="0.2">
      <c r="B288" s="21"/>
      <c r="C288" s="21"/>
      <c r="D288" s="21"/>
      <c r="E288" s="21"/>
    </row>
    <row r="289" spans="2:5" x14ac:dyDescent="0.2">
      <c r="B289" s="21"/>
      <c r="C289" s="21"/>
      <c r="D289" s="21"/>
      <c r="E289" s="21"/>
    </row>
    <row r="290" spans="2:5" x14ac:dyDescent="0.2">
      <c r="B290" s="21"/>
      <c r="C290" s="21"/>
      <c r="D290" s="21"/>
      <c r="E290" s="21"/>
    </row>
    <row r="291" spans="2:5" x14ac:dyDescent="0.2">
      <c r="B291" s="21"/>
      <c r="C291" s="21"/>
      <c r="D291" s="21"/>
      <c r="E291" s="21"/>
    </row>
    <row r="292" spans="2:5" x14ac:dyDescent="0.2">
      <c r="B292" s="21"/>
      <c r="C292" s="21"/>
      <c r="D292" s="21"/>
      <c r="E292" s="21"/>
    </row>
    <row r="293" spans="2:5" x14ac:dyDescent="0.2">
      <c r="B293" s="21"/>
      <c r="C293" s="21"/>
      <c r="D293" s="21"/>
      <c r="E293" s="21"/>
    </row>
    <row r="294" spans="2:5" x14ac:dyDescent="0.2">
      <c r="B294" s="21"/>
      <c r="C294" s="21"/>
      <c r="D294" s="21"/>
      <c r="E294" s="21"/>
    </row>
  </sheetData>
  <mergeCells count="2">
    <mergeCell ref="B1:K1"/>
    <mergeCell ref="B21:K21"/>
  </mergeCells>
  <phoneticPr fontId="11" type="noConversion"/>
  <pageMargins left="0.7" right="0.7" top="0.75" bottom="0.75" header="0.3" footer="0.3"/>
  <pageSetup scale="46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theme="1" tint="0.14999847407452621"/>
    <pageSetUpPr fitToPage="1"/>
  </sheetPr>
  <dimension ref="A1:X931"/>
  <sheetViews>
    <sheetView view="pageBreakPreview" zoomScale="85" zoomScaleNormal="85" zoomScaleSheetLayoutView="85" workbookViewId="0">
      <selection activeCell="D52" sqref="D52"/>
    </sheetView>
  </sheetViews>
  <sheetFormatPr defaultRowHeight="12.75" x14ac:dyDescent="0.2"/>
  <cols>
    <col min="1" max="1" width="9.140625" style="5"/>
    <col min="2" max="2" width="18.28515625" style="5" customWidth="1"/>
    <col min="3" max="3" width="12.28515625" style="5" customWidth="1"/>
    <col min="4" max="4" width="53" style="5" customWidth="1"/>
    <col min="5" max="5" width="45.42578125" style="5" customWidth="1"/>
    <col min="6" max="6" width="10.42578125" style="5" customWidth="1"/>
    <col min="7" max="7" width="7.42578125" style="5" customWidth="1"/>
    <col min="8" max="8" width="10.5703125" style="5" hidden="1" customWidth="1"/>
    <col min="9" max="9" width="9.85546875" style="5" customWidth="1"/>
    <col min="10" max="10" width="9.7109375" style="5" customWidth="1"/>
    <col min="11" max="11" width="10.140625" style="5" hidden="1" customWidth="1"/>
    <col min="12" max="12" width="9.140625" style="5" hidden="1" customWidth="1"/>
    <col min="13" max="13" width="15.42578125" style="5" hidden="1" customWidth="1"/>
    <col min="14" max="14" width="8.85546875" style="5" hidden="1" customWidth="1"/>
    <col min="15" max="24" width="9.140625" style="5" hidden="1" customWidth="1"/>
    <col min="25" max="27" width="9.140625" style="5" customWidth="1"/>
    <col min="28" max="16384" width="9.140625" style="5"/>
  </cols>
  <sheetData>
    <row r="1" spans="1:18" ht="23.25" x14ac:dyDescent="0.35">
      <c r="A1" s="281" t="s">
        <v>123</v>
      </c>
      <c r="B1" s="281"/>
      <c r="C1" s="281"/>
      <c r="D1" s="281"/>
      <c r="E1" s="281"/>
      <c r="F1" s="281"/>
      <c r="G1" s="281"/>
      <c r="H1" s="281"/>
      <c r="I1" s="282"/>
      <c r="J1" s="282"/>
    </row>
    <row r="2" spans="1:18" ht="4.5" customHeight="1" x14ac:dyDescent="0.2">
      <c r="A2" s="22"/>
      <c r="B2" s="109"/>
      <c r="C2" s="109"/>
      <c r="D2" s="109"/>
      <c r="E2" s="109"/>
      <c r="F2" s="109"/>
      <c r="G2" s="123"/>
      <c r="H2" s="123"/>
      <c r="I2" s="123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20" customFormat="1" ht="15.75" customHeight="1" x14ac:dyDescent="0.25">
      <c r="A3" s="294" t="s">
        <v>111</v>
      </c>
      <c r="B3" s="294"/>
      <c r="C3" s="295"/>
      <c r="D3" s="295"/>
      <c r="E3" s="112" t="s">
        <v>127</v>
      </c>
      <c r="G3" s="125"/>
      <c r="H3" s="125"/>
      <c r="I3" s="125"/>
      <c r="J3" s="126"/>
      <c r="K3" s="126"/>
      <c r="L3" s="126">
        <f>'DO NOT MODIFY'!P3</f>
        <v>0</v>
      </c>
      <c r="M3" s="126" t="s">
        <v>114</v>
      </c>
      <c r="N3" s="126"/>
      <c r="O3" s="126"/>
      <c r="P3" s="126"/>
      <c r="Q3" s="126"/>
      <c r="R3" s="126"/>
    </row>
    <row r="4" spans="1:18" s="20" customFormat="1" ht="15.75" customHeight="1" x14ac:dyDescent="0.25">
      <c r="A4" s="294" t="s">
        <v>112</v>
      </c>
      <c r="B4" s="294"/>
      <c r="C4" s="295"/>
      <c r="D4" s="295"/>
      <c r="E4" s="121" t="str">
        <f>IF(C5="","","Plant Material does NOT meet Min. Code Req.")</f>
        <v/>
      </c>
      <c r="F4" s="110"/>
      <c r="G4" s="125"/>
      <c r="H4" s="125"/>
      <c r="I4" s="125"/>
      <c r="J4" s="126"/>
      <c r="K4" s="126"/>
      <c r="L4" s="126"/>
      <c r="M4" s="126"/>
      <c r="N4" s="126"/>
      <c r="O4" s="126"/>
      <c r="P4" s="126" t="s">
        <v>877</v>
      </c>
      <c r="Q4" s="126"/>
      <c r="R4" s="126"/>
    </row>
    <row r="5" spans="1:18" s="20" customFormat="1" ht="15.75" customHeight="1" x14ac:dyDescent="0.25">
      <c r="A5" s="294" t="s">
        <v>113</v>
      </c>
      <c r="B5" s="294"/>
      <c r="C5" s="152"/>
      <c r="D5" s="186" t="s">
        <v>1424</v>
      </c>
      <c r="E5" s="122" t="str">
        <f>IF(C5="","","Plant Material does NOT meet Min. REBATE Req.")</f>
        <v/>
      </c>
      <c r="F5" s="112"/>
      <c r="G5" s="126" t="s">
        <v>878</v>
      </c>
      <c r="H5" s="125"/>
      <c r="I5" s="125"/>
      <c r="J5" s="126"/>
      <c r="K5" s="126"/>
      <c r="L5" s="126"/>
      <c r="M5" s="126"/>
      <c r="N5" s="126"/>
      <c r="O5" s="126"/>
      <c r="P5" s="126" t="s">
        <v>878</v>
      </c>
      <c r="Q5" s="126"/>
      <c r="R5" s="126"/>
    </row>
    <row r="6" spans="1:18" ht="15.75" customHeight="1" x14ac:dyDescent="0.25">
      <c r="A6" s="294" t="s">
        <v>126</v>
      </c>
      <c r="B6" s="294"/>
      <c r="C6" s="298">
        <f>L632</f>
        <v>0</v>
      </c>
      <c r="D6" s="299" t="s">
        <v>1429</v>
      </c>
      <c r="E6" s="122" t="str">
        <f>IF(C5="","","Plant Material Exceeds 125% Coverage")</f>
        <v/>
      </c>
      <c r="F6" s="111"/>
      <c r="H6" s="127"/>
      <c r="I6" s="127"/>
      <c r="J6" s="124"/>
      <c r="K6" s="124"/>
      <c r="L6" s="124"/>
      <c r="M6" s="124"/>
      <c r="N6" s="124"/>
      <c r="O6" s="124"/>
      <c r="P6" s="124"/>
      <c r="Q6" s="124"/>
      <c r="R6" s="124"/>
    </row>
    <row r="7" spans="1:18" ht="15.75" customHeight="1" x14ac:dyDescent="0.25">
      <c r="A7" s="294"/>
      <c r="B7" s="294"/>
      <c r="C7" s="300"/>
      <c r="D7" s="301"/>
      <c r="E7" s="121" t="str">
        <f>IF(C5="","","Less than 80% of the Plants are Very Low or Low")</f>
        <v/>
      </c>
      <c r="F7" s="110"/>
      <c r="G7" s="127"/>
      <c r="H7" s="127"/>
      <c r="I7" s="127"/>
      <c r="J7" s="124"/>
      <c r="K7" s="124"/>
      <c r="L7" s="124"/>
      <c r="M7" s="124"/>
      <c r="N7" s="124"/>
      <c r="O7" s="124"/>
      <c r="P7" s="124"/>
      <c r="Q7" s="124"/>
      <c r="R7" s="124"/>
    </row>
    <row r="8" spans="1:18" ht="15.75" customHeight="1" x14ac:dyDescent="0.25">
      <c r="A8" s="294" t="s">
        <v>125</v>
      </c>
      <c r="B8" s="294"/>
      <c r="C8" s="302">
        <f>IF(C5=0,0,C6/C5)</f>
        <v>0</v>
      </c>
      <c r="D8" s="299" t="s">
        <v>1427</v>
      </c>
      <c r="E8" s="187"/>
      <c r="F8" s="188"/>
      <c r="G8" s="127"/>
      <c r="H8" s="127"/>
      <c r="I8" s="127"/>
      <c r="J8" s="124"/>
      <c r="K8" s="124"/>
      <c r="L8" s="124"/>
      <c r="M8" s="124"/>
      <c r="N8" s="124"/>
      <c r="O8" s="124"/>
      <c r="P8" s="124"/>
      <c r="Q8" s="124"/>
      <c r="R8" s="124"/>
    </row>
    <row r="9" spans="1:18" ht="15.75" customHeight="1" x14ac:dyDescent="0.25">
      <c r="A9" s="296" t="s">
        <v>879</v>
      </c>
      <c r="B9" s="296"/>
      <c r="C9" s="302">
        <f>IF(L3=0,L3,$P$632/$C$6)</f>
        <v>0</v>
      </c>
      <c r="D9" s="299" t="s">
        <v>1428</v>
      </c>
      <c r="E9" s="189"/>
      <c r="F9" s="190"/>
      <c r="G9" s="127"/>
      <c r="H9" s="127"/>
      <c r="I9" s="127"/>
      <c r="J9" s="124"/>
      <c r="K9" s="124"/>
      <c r="L9" s="124"/>
      <c r="M9" s="124"/>
      <c r="N9" s="124"/>
      <c r="O9" s="124"/>
      <c r="P9" s="124"/>
      <c r="Q9" s="124"/>
      <c r="R9" s="124"/>
    </row>
    <row r="10" spans="1:18" ht="15.75" customHeight="1" thickBot="1" x14ac:dyDescent="0.25">
      <c r="A10" s="191" t="s">
        <v>1094</v>
      </c>
      <c r="B10" s="191"/>
      <c r="C10" s="303">
        <f>N632</f>
        <v>0</v>
      </c>
      <c r="D10" s="304"/>
      <c r="E10" s="113"/>
      <c r="F10" s="113"/>
      <c r="G10" s="127"/>
      <c r="H10" s="127"/>
      <c r="I10" s="127"/>
      <c r="J10" s="124"/>
      <c r="K10" s="124"/>
      <c r="L10" s="124"/>
      <c r="M10" s="124"/>
      <c r="N10" s="124"/>
      <c r="O10" s="128"/>
      <c r="P10" s="124"/>
      <c r="Q10" s="124"/>
      <c r="R10" s="124"/>
    </row>
    <row r="11" spans="1:18" x14ac:dyDescent="0.2">
      <c r="A11" s="32" t="s">
        <v>1101</v>
      </c>
      <c r="B11" s="285"/>
      <c r="C11" s="286"/>
      <c r="D11" s="286"/>
      <c r="E11" s="286"/>
      <c r="F11" s="286"/>
      <c r="G11" s="286"/>
      <c r="H11" s="286"/>
      <c r="I11" s="287"/>
      <c r="J11" s="129"/>
      <c r="K11" s="124"/>
      <c r="L11" s="124"/>
      <c r="M11" s="124"/>
      <c r="N11" s="124"/>
      <c r="O11" s="124"/>
      <c r="P11" s="124"/>
      <c r="Q11" s="124"/>
      <c r="R11" s="124"/>
    </row>
    <row r="12" spans="1:18" ht="12.75" customHeight="1" x14ac:dyDescent="0.2">
      <c r="A12" s="31"/>
      <c r="B12" s="288"/>
      <c r="C12" s="289"/>
      <c r="D12" s="289"/>
      <c r="E12" s="289"/>
      <c r="F12" s="289"/>
      <c r="G12" s="289"/>
      <c r="H12" s="289"/>
      <c r="I12" s="290"/>
      <c r="J12" s="129"/>
      <c r="K12" s="124"/>
      <c r="L12" s="124"/>
      <c r="M12" s="124"/>
      <c r="N12" s="124"/>
      <c r="O12" s="124"/>
      <c r="P12" s="124"/>
      <c r="Q12" s="124"/>
      <c r="R12" s="124"/>
    </row>
    <row r="13" spans="1:18" ht="12.75" customHeight="1" x14ac:dyDescent="0.2">
      <c r="A13" s="31"/>
      <c r="B13" s="288"/>
      <c r="C13" s="289"/>
      <c r="D13" s="289"/>
      <c r="E13" s="289"/>
      <c r="F13" s="289"/>
      <c r="G13" s="289"/>
      <c r="H13" s="289"/>
      <c r="I13" s="290"/>
      <c r="J13" s="129"/>
      <c r="K13" s="124"/>
      <c r="L13" s="124"/>
      <c r="M13" s="124" t="s">
        <v>878</v>
      </c>
      <c r="O13" s="124"/>
      <c r="P13" s="124"/>
      <c r="Q13" s="124"/>
      <c r="R13" s="124"/>
    </row>
    <row r="14" spans="1:18" ht="12.75" customHeight="1" x14ac:dyDescent="0.2">
      <c r="A14" s="31"/>
      <c r="B14" s="288"/>
      <c r="C14" s="289"/>
      <c r="D14" s="289"/>
      <c r="E14" s="289"/>
      <c r="F14" s="289"/>
      <c r="G14" s="289"/>
      <c r="H14" s="289"/>
      <c r="I14" s="290"/>
      <c r="J14" s="129"/>
      <c r="K14" s="124"/>
      <c r="L14" s="124"/>
      <c r="M14" s="124"/>
      <c r="N14" s="124"/>
      <c r="O14" s="124"/>
      <c r="P14" s="124"/>
      <c r="Q14" s="124"/>
      <c r="R14" s="124"/>
    </row>
    <row r="15" spans="1:18" ht="12.75" customHeight="1" x14ac:dyDescent="0.2">
      <c r="A15" s="31"/>
      <c r="B15" s="288"/>
      <c r="C15" s="289"/>
      <c r="D15" s="289"/>
      <c r="E15" s="289"/>
      <c r="F15" s="289"/>
      <c r="G15" s="289"/>
      <c r="H15" s="289"/>
      <c r="I15" s="290"/>
      <c r="J15" s="129"/>
    </row>
    <row r="16" spans="1:18" ht="12.75" customHeight="1" thickBot="1" x14ac:dyDescent="0.3">
      <c r="A16" s="31"/>
      <c r="B16" s="291"/>
      <c r="C16" s="292"/>
      <c r="D16" s="292"/>
      <c r="E16" s="292"/>
      <c r="F16" s="292"/>
      <c r="G16" s="292"/>
      <c r="H16" s="292"/>
      <c r="I16" s="293"/>
      <c r="J16" s="129"/>
      <c r="M16" s="153">
        <f>IF(M632&gt;C5,C5,M632)</f>
        <v>0</v>
      </c>
    </row>
    <row r="17" spans="1:17" ht="12.75" customHeight="1" x14ac:dyDescent="0.2">
      <c r="A17" s="113"/>
      <c r="B17" s="275" t="s">
        <v>107</v>
      </c>
      <c r="C17" s="275" t="s">
        <v>109</v>
      </c>
      <c r="D17" s="275" t="s">
        <v>110</v>
      </c>
      <c r="E17" s="275" t="s">
        <v>529</v>
      </c>
      <c r="F17" s="278" t="s">
        <v>1108</v>
      </c>
      <c r="G17" s="277" t="s">
        <v>1105</v>
      </c>
      <c r="H17" s="280"/>
      <c r="I17" s="283" t="s">
        <v>1109</v>
      </c>
      <c r="J17" s="278" t="s">
        <v>1110</v>
      </c>
      <c r="O17" s="6" t="s">
        <v>119</v>
      </c>
    </row>
    <row r="18" spans="1:17" x14ac:dyDescent="0.2">
      <c r="A18" s="113"/>
      <c r="B18" s="276"/>
      <c r="C18" s="276"/>
      <c r="D18" s="297"/>
      <c r="E18" s="297"/>
      <c r="F18" s="279"/>
      <c r="G18" s="278"/>
      <c r="H18" s="280"/>
      <c r="I18" s="284"/>
      <c r="J18" s="278"/>
      <c r="L18" s="6" t="s">
        <v>115</v>
      </c>
      <c r="M18" s="6" t="s">
        <v>116</v>
      </c>
      <c r="N18" s="6" t="s">
        <v>1093</v>
      </c>
      <c r="O18" s="6" t="s">
        <v>120</v>
      </c>
      <c r="P18" s="5" t="s">
        <v>117</v>
      </c>
      <c r="Q18" s="5" t="s">
        <v>118</v>
      </c>
    </row>
    <row r="19" spans="1:17" s="114" customFormat="1" ht="16.5" customHeight="1" x14ac:dyDescent="0.2">
      <c r="A19" s="88">
        <v>1</v>
      </c>
      <c r="B19" s="115">
        <f>VLOOKUP($A19,'DO NOT MODIFY'!$A$5:$S$631,2,FALSE)</f>
        <v>0</v>
      </c>
      <c r="C19" s="115">
        <f>VLOOKUP($A19,'DO NOT MODIFY'!$A$5:$S$631,3,FALSE)</f>
        <v>0</v>
      </c>
      <c r="D19" s="170" t="str">
        <f>VLOOKUP($A19,'DO NOT MODIFY'!$A$5:$S$630,4,FALSE)</f>
        <v>Acer x freemanii 'Jeffersred'</v>
      </c>
      <c r="E19" s="170" t="str">
        <f>VLOOKUP($A19,'DO NOT MODIFY'!$A$5:$S$630,5,FALSE)</f>
        <v>Autumn Blaze Maple</v>
      </c>
      <c r="F19" s="115" t="str">
        <f>VLOOKUP($A19,'DO NOT MODIFY'!$A$5:$S$631,7,FALSE)</f>
        <v>low</v>
      </c>
      <c r="G19" s="115">
        <f>VLOOKUP($A19,'DO NOT MODIFY'!$A$5:$S$631,6,FALSE)</f>
        <v>32</v>
      </c>
      <c r="H19" s="151"/>
      <c r="I19" s="148" t="str">
        <f>VLOOKUP($A19,'DO NOT MODIFY'!$A$5:$S$631,10,FALSE)</f>
        <v>2.0"/6.0' cl</v>
      </c>
      <c r="J19" s="115">
        <f>VLOOKUP($A19,'DO NOT MODIFY'!$A$5:$S$631,11,FALSE)</f>
        <v>0</v>
      </c>
      <c r="K19" s="115">
        <f>VLOOKUP($A19,'DO NOT MODIFY'!$A$5:$S$631,12,FALSE)</f>
        <v>0</v>
      </c>
      <c r="L19" s="117">
        <f t="shared" ref="L19:L82" si="0">G19*C19</f>
        <v>0</v>
      </c>
      <c r="M19" s="117">
        <f t="shared" ref="M19:M82" si="1">H19*C19</f>
        <v>0</v>
      </c>
      <c r="N19" s="117">
        <f t="shared" ref="N19:N82" si="2">C19*K19</f>
        <v>0</v>
      </c>
      <c r="O19" s="117">
        <f>IF(F19="moderate",1,0)</f>
        <v>0</v>
      </c>
      <c r="P19" s="117">
        <f>IF(O19=1,L19,0)</f>
        <v>0</v>
      </c>
      <c r="Q19" s="117">
        <f>IF(O19=0,L19,0)</f>
        <v>0</v>
      </c>
    </row>
    <row r="20" spans="1:17" s="114" customFormat="1" ht="16.5" customHeight="1" x14ac:dyDescent="0.2">
      <c r="A20" s="88">
        <v>2</v>
      </c>
      <c r="B20" s="115">
        <f>VLOOKUP($A20,'DO NOT MODIFY'!$A$5:$S$631,2,FALSE)</f>
        <v>0</v>
      </c>
      <c r="C20" s="115">
        <f>VLOOKUP($A20,'DO NOT MODIFY'!$A$5:$S$631,3,FALSE)</f>
        <v>0</v>
      </c>
      <c r="D20" s="116" t="str">
        <f>VLOOKUP($A20,'DO NOT MODIFY'!$A$5:$S$631,4,FALSE)</f>
        <v>Acer ginnala (all cultivars)</v>
      </c>
      <c r="E20" s="116" t="str">
        <f>VLOOKUP($A20,'DO NOT MODIFY'!$A$5:$S$631,5,FALSE)</f>
        <v xml:space="preserve">Amur Maple </v>
      </c>
      <c r="F20" s="115" t="str">
        <f>VLOOKUP($A20,'DO NOT MODIFY'!$A$5:$S$631,7,FALSE)</f>
        <v>low</v>
      </c>
      <c r="G20" s="115">
        <f>VLOOKUP($A20,'DO NOT MODIFY'!$A$5:$S$631,6,FALSE)</f>
        <v>32</v>
      </c>
      <c r="H20" s="151"/>
      <c r="I20" s="148" t="str">
        <f>VLOOKUP($A20,'DO NOT MODIFY'!$A$5:$S$631,10,FALSE)</f>
        <v>2.0"/6.0' cl</v>
      </c>
      <c r="J20" s="115">
        <f>VLOOKUP($A20,'DO NOT MODIFY'!$A$5:$S$631,11,FALSE)</f>
        <v>0</v>
      </c>
      <c r="K20" s="115">
        <f>VLOOKUP($A20,'DO NOT MODIFY'!$A$5:$S$631,12,FALSE)</f>
        <v>0</v>
      </c>
      <c r="L20" s="117">
        <f t="shared" si="0"/>
        <v>0</v>
      </c>
      <c r="M20" s="117">
        <f t="shared" si="1"/>
        <v>0</v>
      </c>
      <c r="N20" s="117">
        <f t="shared" si="2"/>
        <v>0</v>
      </c>
      <c r="O20" s="117">
        <f t="shared" ref="O20:O83" si="3">IF(F20="moderate",1,0)</f>
        <v>0</v>
      </c>
      <c r="P20" s="117">
        <f t="shared" ref="P20:P83" si="4">IF(O20=1,L20,0)</f>
        <v>0</v>
      </c>
      <c r="Q20" s="117">
        <f t="shared" ref="Q20:Q83" si="5">IF(O20=0,L20,0)</f>
        <v>0</v>
      </c>
    </row>
    <row r="21" spans="1:17" s="114" customFormat="1" ht="16.5" customHeight="1" x14ac:dyDescent="0.2">
      <c r="A21" s="88">
        <v>3</v>
      </c>
      <c r="B21" s="115">
        <f>VLOOKUP($A21,'DO NOT MODIFY'!$A$5:$S$631,2,FALSE)</f>
        <v>0</v>
      </c>
      <c r="C21" s="115">
        <f>VLOOKUP($A21,'DO NOT MODIFY'!$A$5:$S$631,3,FALSE)</f>
        <v>0</v>
      </c>
      <c r="D21" s="116" t="str">
        <f>VLOOKUP($A21,'DO NOT MODIFY'!$A$5:$S$631,4,FALSE)</f>
        <v>Acer grandidentatum</v>
      </c>
      <c r="E21" s="116" t="str">
        <f>VLOOKUP($A21,'DO NOT MODIFY'!$A$5:$S$631,5,FALSE)</f>
        <v xml:space="preserve">Bigtooth Maple </v>
      </c>
      <c r="F21" s="115" t="str">
        <f>VLOOKUP($A21,'DO NOT MODIFY'!$A$5:$S$631,7,FALSE)</f>
        <v>low</v>
      </c>
      <c r="G21" s="115">
        <f>VLOOKUP($A21,'DO NOT MODIFY'!$A$5:$S$631,6,FALSE)</f>
        <v>32</v>
      </c>
      <c r="H21" s="151"/>
      <c r="I21" s="148" t="str">
        <f>VLOOKUP($A21,'DO NOT MODIFY'!$A$5:$S$631,10,FALSE)</f>
        <v>2.0"</v>
      </c>
      <c r="J21" s="115">
        <f>VLOOKUP($A21,'DO NOT MODIFY'!$A$5:$S$631,11,FALSE)</f>
        <v>0</v>
      </c>
      <c r="K21" s="115">
        <f>VLOOKUP($A21,'DO NOT MODIFY'!$A$5:$S$631,12,FALSE)</f>
        <v>0</v>
      </c>
      <c r="L21" s="117">
        <f t="shared" si="0"/>
        <v>0</v>
      </c>
      <c r="M21" s="117">
        <f t="shared" si="1"/>
        <v>0</v>
      </c>
      <c r="N21" s="117">
        <f t="shared" si="2"/>
        <v>0</v>
      </c>
      <c r="O21" s="117">
        <f t="shared" si="3"/>
        <v>0</v>
      </c>
      <c r="P21" s="117">
        <f t="shared" si="4"/>
        <v>0</v>
      </c>
      <c r="Q21" s="117">
        <f t="shared" si="5"/>
        <v>0</v>
      </c>
    </row>
    <row r="22" spans="1:17" s="114" customFormat="1" ht="16.5" customHeight="1" x14ac:dyDescent="0.2">
      <c r="A22" s="88">
        <v>4</v>
      </c>
      <c r="B22" s="115">
        <f>VLOOKUP($A22,'DO NOT MODIFY'!$A$5:$S$631,2,FALSE)</f>
        <v>0</v>
      </c>
      <c r="C22" s="115">
        <f>VLOOKUP($A22,'DO NOT MODIFY'!$A$5:$S$631,3,FALSE)</f>
        <v>0</v>
      </c>
      <c r="D22" s="116" t="str">
        <f>VLOOKUP($A22,'DO NOT MODIFY'!$A$5:$S$631,4,FALSE)</f>
        <v>Acer grandidentatum 'Schmidt'</v>
      </c>
      <c r="E22" s="116" t="str">
        <f>VLOOKUP($A22,'DO NOT MODIFY'!$A$5:$S$631,5,FALSE)</f>
        <v>Rocky Mountain Glow® Maple</v>
      </c>
      <c r="F22" s="115" t="str">
        <f>VLOOKUP($A22,'DO NOT MODIFY'!$A$5:$S$631,7,FALSE)</f>
        <v>low</v>
      </c>
      <c r="G22" s="115">
        <f>VLOOKUP($A22,'DO NOT MODIFY'!$A$5:$S$631,6,FALSE)</f>
        <v>32</v>
      </c>
      <c r="H22" s="151"/>
      <c r="I22" s="148" t="str">
        <f>VLOOKUP($A22,'DO NOT MODIFY'!$A$5:$S$631,10,FALSE)</f>
        <v>2.0"</v>
      </c>
      <c r="J22" s="115">
        <f>VLOOKUP($A22,'DO NOT MODIFY'!$A$5:$S$631,11,FALSE)</f>
        <v>0</v>
      </c>
      <c r="K22" s="115">
        <f>VLOOKUP($A22,'DO NOT MODIFY'!$A$5:$S$631,12,FALSE)</f>
        <v>0</v>
      </c>
      <c r="L22" s="117">
        <f t="shared" si="0"/>
        <v>0</v>
      </c>
      <c r="M22" s="117">
        <f t="shared" si="1"/>
        <v>0</v>
      </c>
      <c r="N22" s="117">
        <f t="shared" si="2"/>
        <v>0</v>
      </c>
      <c r="O22" s="117">
        <f t="shared" si="3"/>
        <v>0</v>
      </c>
      <c r="P22" s="117">
        <f t="shared" si="4"/>
        <v>0</v>
      </c>
      <c r="Q22" s="117">
        <f t="shared" si="5"/>
        <v>0</v>
      </c>
    </row>
    <row r="23" spans="1:17" s="114" customFormat="1" ht="16.5" customHeight="1" x14ac:dyDescent="0.2">
      <c r="A23" s="88">
        <v>5</v>
      </c>
      <c r="B23" s="115">
        <f>VLOOKUP($A23,'DO NOT MODIFY'!$A$5:$S$631,2,FALSE)</f>
        <v>0</v>
      </c>
      <c r="C23" s="115">
        <f>VLOOKUP($A23,'DO NOT MODIFY'!$A$5:$S$631,3,FALSE)</f>
        <v>0</v>
      </c>
      <c r="D23" s="116" t="str">
        <f>VLOOKUP($A23,'DO NOT MODIFY'!$A$5:$S$631,4,FALSE)</f>
        <v>Acer negundo 'Sensation'</v>
      </c>
      <c r="E23" s="116" t="str">
        <f>VLOOKUP($A23,'DO NOT MODIFY'!$A$5:$S$631,5,FALSE)</f>
        <v>Sensation Boxelder</v>
      </c>
      <c r="F23" s="115" t="str">
        <f>VLOOKUP($A23,'DO NOT MODIFY'!$A$5:$S$631,7,FALSE)</f>
        <v>low</v>
      </c>
      <c r="G23" s="115">
        <f>VLOOKUP($A23,'DO NOT MODIFY'!$A$5:$S$631,6,FALSE)</f>
        <v>32</v>
      </c>
      <c r="H23" s="151"/>
      <c r="I23" s="148" t="str">
        <f>VLOOKUP($A23,'DO NOT MODIFY'!$A$5:$S$631,10,FALSE)</f>
        <v>2.0"</v>
      </c>
      <c r="J23" s="115">
        <f>VLOOKUP($A23,'DO NOT MODIFY'!$A$5:$S$631,11,FALSE)</f>
        <v>0</v>
      </c>
      <c r="K23" s="115">
        <f>VLOOKUP($A23,'DO NOT MODIFY'!$A$5:$S$631,12,FALSE)</f>
        <v>0</v>
      </c>
      <c r="L23" s="117">
        <f t="shared" si="0"/>
        <v>0</v>
      </c>
      <c r="M23" s="117">
        <f t="shared" si="1"/>
        <v>0</v>
      </c>
      <c r="N23" s="117">
        <f t="shared" si="2"/>
        <v>0</v>
      </c>
      <c r="O23" s="117">
        <f t="shared" si="3"/>
        <v>0</v>
      </c>
      <c r="P23" s="117">
        <f t="shared" si="4"/>
        <v>0</v>
      </c>
      <c r="Q23" s="117">
        <f t="shared" si="5"/>
        <v>0</v>
      </c>
    </row>
    <row r="24" spans="1:17" s="114" customFormat="1" ht="16.5" customHeight="1" x14ac:dyDescent="0.2">
      <c r="A24" s="88">
        <v>6</v>
      </c>
      <c r="B24" s="115">
        <f>VLOOKUP($A24,'DO NOT MODIFY'!$A$5:$S$631,2,FALSE)</f>
        <v>0</v>
      </c>
      <c r="C24" s="115">
        <f>VLOOKUP($A24,'DO NOT MODIFY'!$A$5:$S$631,3,FALSE)</f>
        <v>0</v>
      </c>
      <c r="D24" s="116" t="str">
        <f>VLOOKUP($A24,'DO NOT MODIFY'!$A$5:$S$631,4,FALSE)</f>
        <v>Acer platanoides 'Flame Red'</v>
      </c>
      <c r="E24" s="116" t="str">
        <f>VLOOKUP($A24,'DO NOT MODIFY'!$A$5:$S$631,5,FALSE)</f>
        <v>Flame Red Maple</v>
      </c>
      <c r="F24" s="115" t="str">
        <f>VLOOKUP($A24,'DO NOT MODIFY'!$A$5:$S$631,7,FALSE)</f>
        <v>moderate</v>
      </c>
      <c r="G24" s="115">
        <f>VLOOKUP($A24,'DO NOT MODIFY'!$A$5:$S$631,6,FALSE)</f>
        <v>32</v>
      </c>
      <c r="H24" s="151"/>
      <c r="I24" s="148" t="str">
        <f>VLOOKUP($A24,'DO NOT MODIFY'!$A$5:$S$631,10,FALSE)</f>
        <v>2.0"</v>
      </c>
      <c r="J24" s="115">
        <f>VLOOKUP($A24,'DO NOT MODIFY'!$A$5:$S$631,11,FALSE)</f>
        <v>0</v>
      </c>
      <c r="K24" s="115">
        <f>VLOOKUP($A24,'DO NOT MODIFY'!$A$5:$S$631,12,FALSE)</f>
        <v>0</v>
      </c>
      <c r="L24" s="117">
        <f t="shared" si="0"/>
        <v>0</v>
      </c>
      <c r="M24" s="117">
        <f t="shared" si="1"/>
        <v>0</v>
      </c>
      <c r="N24" s="117">
        <f t="shared" si="2"/>
        <v>0</v>
      </c>
      <c r="O24" s="117">
        <f t="shared" si="3"/>
        <v>1</v>
      </c>
      <c r="P24" s="117">
        <f t="shared" si="4"/>
        <v>0</v>
      </c>
      <c r="Q24" s="117">
        <f t="shared" si="5"/>
        <v>0</v>
      </c>
    </row>
    <row r="25" spans="1:17" s="114" customFormat="1" ht="16.5" customHeight="1" x14ac:dyDescent="0.2">
      <c r="A25" s="88">
        <v>7</v>
      </c>
      <c r="B25" s="115">
        <f>VLOOKUP($A25,'DO NOT MODIFY'!$A$5:$S$631,2,FALSE)</f>
        <v>0</v>
      </c>
      <c r="C25" s="115">
        <f>VLOOKUP($A25,'DO NOT MODIFY'!$A$5:$S$631,3,FALSE)</f>
        <v>0</v>
      </c>
      <c r="D25" s="116" t="str">
        <f>VLOOKUP($A25,'DO NOT MODIFY'!$A$5:$S$631,4,FALSE)</f>
        <v>Acer rubrum 'Frank Jr.'</v>
      </c>
      <c r="E25" s="116" t="str">
        <f>VLOOKUP($A25,'DO NOT MODIFY'!$A$5:$S$631,5,FALSE)</f>
        <v>Redpointe® Maple</v>
      </c>
      <c r="F25" s="115" t="str">
        <f>VLOOKUP($A25,'DO NOT MODIFY'!$A$5:$S$631,7,FALSE)</f>
        <v>moderate</v>
      </c>
      <c r="G25" s="115">
        <f>VLOOKUP($A25,'DO NOT MODIFY'!$A$5:$S$631,6,FALSE)</f>
        <v>32</v>
      </c>
      <c r="H25" s="151"/>
      <c r="I25" s="148" t="str">
        <f>VLOOKUP($A25,'DO NOT MODIFY'!$A$5:$S$631,10,FALSE)</f>
        <v>2.0"/6.0' cl</v>
      </c>
      <c r="J25" s="115">
        <f>VLOOKUP($A25,'DO NOT MODIFY'!$A$5:$S$631,11,FALSE)</f>
        <v>0</v>
      </c>
      <c r="K25" s="115">
        <f>VLOOKUP($A25,'DO NOT MODIFY'!$A$5:$S$631,12,FALSE)</f>
        <v>0</v>
      </c>
      <c r="L25" s="117">
        <f t="shared" si="0"/>
        <v>0</v>
      </c>
      <c r="M25" s="117">
        <f t="shared" si="1"/>
        <v>0</v>
      </c>
      <c r="N25" s="117">
        <f t="shared" si="2"/>
        <v>0</v>
      </c>
      <c r="O25" s="117">
        <f t="shared" si="3"/>
        <v>1</v>
      </c>
      <c r="P25" s="117">
        <f t="shared" si="4"/>
        <v>0</v>
      </c>
      <c r="Q25" s="117">
        <f t="shared" si="5"/>
        <v>0</v>
      </c>
    </row>
    <row r="26" spans="1:17" s="114" customFormat="1" ht="16.5" customHeight="1" x14ac:dyDescent="0.2">
      <c r="A26" s="88">
        <v>8</v>
      </c>
      <c r="B26" s="115">
        <f>VLOOKUP($A26,'DO NOT MODIFY'!$A$5:$S$631,2,FALSE)</f>
        <v>0</v>
      </c>
      <c r="C26" s="115">
        <f>VLOOKUP($A26,'DO NOT MODIFY'!$A$5:$S$631,3,FALSE)</f>
        <v>0</v>
      </c>
      <c r="D26" s="116" t="str">
        <f>VLOOKUP($A26,'DO NOT MODIFY'!$A$5:$S$631,4,FALSE)</f>
        <v>Acer tataricum 'GarAnn'</v>
      </c>
      <c r="E26" s="116" t="str">
        <f>VLOOKUP($A26,'DO NOT MODIFY'!$A$5:$S$631,5,FALSE)</f>
        <v xml:space="preserve">Hot Wings® Tatarian Maple </v>
      </c>
      <c r="F26" s="115" t="str">
        <f>VLOOKUP($A26,'DO NOT MODIFY'!$A$5:$S$631,7,FALSE)</f>
        <v>low</v>
      </c>
      <c r="G26" s="115">
        <f>VLOOKUP($A26,'DO NOT MODIFY'!$A$5:$S$631,6,FALSE)</f>
        <v>32</v>
      </c>
      <c r="H26" s="151"/>
      <c r="I26" s="148" t="str">
        <f>VLOOKUP($A26,'DO NOT MODIFY'!$A$5:$S$631,10,FALSE)</f>
        <v>6.0'</v>
      </c>
      <c r="J26" s="115">
        <f>VLOOKUP($A26,'DO NOT MODIFY'!$A$5:$S$631,11,FALSE)</f>
        <v>0</v>
      </c>
      <c r="K26" s="115">
        <f>VLOOKUP($A26,'DO NOT MODIFY'!$A$5:$S$631,12,FALSE)</f>
        <v>0</v>
      </c>
      <c r="L26" s="117">
        <f t="shared" si="0"/>
        <v>0</v>
      </c>
      <c r="M26" s="117">
        <f t="shared" si="1"/>
        <v>0</v>
      </c>
      <c r="N26" s="117">
        <f t="shared" si="2"/>
        <v>0</v>
      </c>
      <c r="O26" s="117">
        <f t="shared" si="3"/>
        <v>0</v>
      </c>
      <c r="P26" s="117">
        <f t="shared" si="4"/>
        <v>0</v>
      </c>
      <c r="Q26" s="117">
        <f t="shared" si="5"/>
        <v>0</v>
      </c>
    </row>
    <row r="27" spans="1:17" s="114" customFormat="1" ht="16.5" customHeight="1" x14ac:dyDescent="0.2">
      <c r="A27" s="88">
        <v>9</v>
      </c>
      <c r="B27" s="115">
        <f>VLOOKUP($A27,'DO NOT MODIFY'!$A$5:$S$631,2,FALSE)</f>
        <v>0</v>
      </c>
      <c r="C27" s="115">
        <f>VLOOKUP($A27,'DO NOT MODIFY'!$A$5:$S$631,3,FALSE)</f>
        <v>0</v>
      </c>
      <c r="D27" s="116" t="str">
        <f>VLOOKUP($A27,'DO NOT MODIFY'!$A$5:$S$631,4,FALSE)</f>
        <v>Aesculus glabra</v>
      </c>
      <c r="E27" s="116" t="str">
        <f>VLOOKUP($A27,'DO NOT MODIFY'!$A$5:$S$631,5,FALSE)</f>
        <v>Ohio Buckeye</v>
      </c>
      <c r="F27" s="115" t="str">
        <f>VLOOKUP($A27,'DO NOT MODIFY'!$A$5:$S$631,7,FALSE)</f>
        <v>low</v>
      </c>
      <c r="G27" s="115">
        <f>VLOOKUP($A27,'DO NOT MODIFY'!$A$5:$S$631,6,FALSE)</f>
        <v>32</v>
      </c>
      <c r="H27" s="151"/>
      <c r="I27" s="148" t="str">
        <f>VLOOKUP($A27,'DO NOT MODIFY'!$A$5:$S$631,10,FALSE)</f>
        <v>2.0"</v>
      </c>
      <c r="J27" s="115">
        <f>VLOOKUP($A27,'DO NOT MODIFY'!$A$5:$S$631,11,FALSE)</f>
        <v>0</v>
      </c>
      <c r="K27" s="115">
        <f>VLOOKUP($A27,'DO NOT MODIFY'!$A$5:$S$631,12,FALSE)</f>
        <v>0</v>
      </c>
      <c r="L27" s="117">
        <f t="shared" si="0"/>
        <v>0</v>
      </c>
      <c r="M27" s="117">
        <f t="shared" si="1"/>
        <v>0</v>
      </c>
      <c r="N27" s="117">
        <f t="shared" si="2"/>
        <v>0</v>
      </c>
      <c r="O27" s="117">
        <f t="shared" si="3"/>
        <v>0</v>
      </c>
      <c r="P27" s="117">
        <f t="shared" si="4"/>
        <v>0</v>
      </c>
      <c r="Q27" s="117">
        <f t="shared" si="5"/>
        <v>0</v>
      </c>
    </row>
    <row r="28" spans="1:17" s="114" customFormat="1" ht="16.5" customHeight="1" x14ac:dyDescent="0.2">
      <c r="A28" s="88">
        <v>10</v>
      </c>
      <c r="B28" s="115">
        <f>VLOOKUP($A28,'DO NOT MODIFY'!$A$5:$S$631,2,FALSE)</f>
        <v>0</v>
      </c>
      <c r="C28" s="115">
        <f>VLOOKUP($A28,'DO NOT MODIFY'!$A$5:$S$631,3,FALSE)</f>
        <v>0</v>
      </c>
      <c r="D28" s="116" t="str">
        <f>VLOOKUP($A28,'DO NOT MODIFY'!$A$5:$S$631,4,FALSE)</f>
        <v>Amelanchier canadensis</v>
      </c>
      <c r="E28" s="116" t="str">
        <f>VLOOKUP($A28,'DO NOT MODIFY'!$A$5:$S$631,5,FALSE)</f>
        <v xml:space="preserve">Shadblow Serviceberry </v>
      </c>
      <c r="F28" s="115" t="str">
        <f>VLOOKUP($A28,'DO NOT MODIFY'!$A$5:$S$631,7,FALSE)</f>
        <v>low</v>
      </c>
      <c r="G28" s="115">
        <f>VLOOKUP($A28,'DO NOT MODIFY'!$A$5:$S$631,6,FALSE)</f>
        <v>32</v>
      </c>
      <c r="H28" s="151"/>
      <c r="I28" s="148" t="str">
        <f>VLOOKUP($A28,'DO NOT MODIFY'!$A$5:$S$631,10,FALSE)</f>
        <v>6.0'</v>
      </c>
      <c r="J28" s="115">
        <f>VLOOKUP($A28,'DO NOT MODIFY'!$A$5:$S$631,11,FALSE)</f>
        <v>0</v>
      </c>
      <c r="K28" s="115">
        <f>VLOOKUP($A28,'DO NOT MODIFY'!$A$5:$S$631,12,FALSE)</f>
        <v>0</v>
      </c>
      <c r="L28" s="117">
        <f t="shared" si="0"/>
        <v>0</v>
      </c>
      <c r="M28" s="117">
        <f t="shared" si="1"/>
        <v>0</v>
      </c>
      <c r="N28" s="117">
        <f t="shared" si="2"/>
        <v>0</v>
      </c>
      <c r="O28" s="117">
        <f t="shared" si="3"/>
        <v>0</v>
      </c>
      <c r="P28" s="117">
        <f t="shared" si="4"/>
        <v>0</v>
      </c>
      <c r="Q28" s="117">
        <f t="shared" si="5"/>
        <v>0</v>
      </c>
    </row>
    <row r="29" spans="1:17" s="114" customFormat="1" ht="16.5" customHeight="1" x14ac:dyDescent="0.2">
      <c r="A29" s="88">
        <v>11</v>
      </c>
      <c r="B29" s="115">
        <f>VLOOKUP($A29,'DO NOT MODIFY'!$A$5:$S$631,2,FALSE)</f>
        <v>0</v>
      </c>
      <c r="C29" s="115">
        <f>VLOOKUP($A29,'DO NOT MODIFY'!$A$5:$S$631,3,FALSE)</f>
        <v>0</v>
      </c>
      <c r="D29" s="116" t="str">
        <f>VLOOKUP($A29,'DO NOT MODIFY'!$A$5:$S$631,4,FALSE)</f>
        <v>Amelanchier x grandiflora 'Autumn Brilliance'</v>
      </c>
      <c r="E29" s="116" t="str">
        <f>VLOOKUP($A29,'DO NOT MODIFY'!$A$5:$S$631,5,FALSE)</f>
        <v>Autumn Brilliance Serviceberry</v>
      </c>
      <c r="F29" s="115" t="str">
        <f>VLOOKUP($A29,'DO NOT MODIFY'!$A$5:$S$631,7,FALSE)</f>
        <v>low</v>
      </c>
      <c r="G29" s="115">
        <f>VLOOKUP($A29,'DO NOT MODIFY'!$A$5:$S$631,6,FALSE)</f>
        <v>32</v>
      </c>
      <c r="H29" s="151"/>
      <c r="I29" s="148" t="str">
        <f>VLOOKUP($A29,'DO NOT MODIFY'!$A$5:$S$631,10,FALSE)</f>
        <v>1.5"/5.0' cl</v>
      </c>
      <c r="J29" s="115">
        <f>VLOOKUP($A29,'DO NOT MODIFY'!$A$5:$S$631,11,FALSE)</f>
        <v>0</v>
      </c>
      <c r="K29" s="115">
        <f>VLOOKUP($A29,'DO NOT MODIFY'!$A$5:$S$631,12,FALSE)</f>
        <v>0</v>
      </c>
      <c r="L29" s="117">
        <f t="shared" si="0"/>
        <v>0</v>
      </c>
      <c r="M29" s="117">
        <f t="shared" si="1"/>
        <v>0</v>
      </c>
      <c r="N29" s="117">
        <f t="shared" si="2"/>
        <v>0</v>
      </c>
      <c r="O29" s="117">
        <f t="shared" si="3"/>
        <v>0</v>
      </c>
      <c r="P29" s="117">
        <f t="shared" si="4"/>
        <v>0</v>
      </c>
      <c r="Q29" s="117">
        <f t="shared" si="5"/>
        <v>0</v>
      </c>
    </row>
    <row r="30" spans="1:17" s="114" customFormat="1" ht="16.5" customHeight="1" x14ac:dyDescent="0.2">
      <c r="A30" s="88">
        <v>12</v>
      </c>
      <c r="B30" s="115">
        <f>VLOOKUP($A30,'DO NOT MODIFY'!$A$5:$S$631,2,FALSE)</f>
        <v>0</v>
      </c>
      <c r="C30" s="115">
        <f>VLOOKUP($A30,'DO NOT MODIFY'!$A$5:$S$631,3,FALSE)</f>
        <v>0</v>
      </c>
      <c r="D30" s="116" t="str">
        <f>VLOOKUP($A30,'DO NOT MODIFY'!$A$5:$S$631,4,FALSE)</f>
        <v>Amelanchier laevis 'Snowcloud'</v>
      </c>
      <c r="E30" s="116" t="str">
        <f>VLOOKUP($A30,'DO NOT MODIFY'!$A$5:$S$631,5,FALSE)</f>
        <v>Snowcloud Serviceberry</v>
      </c>
      <c r="F30" s="115" t="str">
        <f>VLOOKUP($A30,'DO NOT MODIFY'!$A$5:$S$631,7,FALSE)</f>
        <v>low</v>
      </c>
      <c r="G30" s="115">
        <f>VLOOKUP($A30,'DO NOT MODIFY'!$A$5:$S$631,6,FALSE)</f>
        <v>32</v>
      </c>
      <c r="H30" s="151"/>
      <c r="I30" s="148" t="str">
        <f>VLOOKUP($A30,'DO NOT MODIFY'!$A$5:$S$631,10,FALSE)</f>
        <v>1.5"/5.0' cl</v>
      </c>
      <c r="J30" s="115">
        <f>VLOOKUP($A30,'DO NOT MODIFY'!$A$5:$S$631,11,FALSE)</f>
        <v>0</v>
      </c>
      <c r="K30" s="115">
        <f>VLOOKUP($A30,'DO NOT MODIFY'!$A$5:$S$631,12,FALSE)</f>
        <v>0</v>
      </c>
      <c r="L30" s="117">
        <f t="shared" si="0"/>
        <v>0</v>
      </c>
      <c r="M30" s="117">
        <f t="shared" si="1"/>
        <v>0</v>
      </c>
      <c r="N30" s="117">
        <f t="shared" si="2"/>
        <v>0</v>
      </c>
      <c r="O30" s="117">
        <f t="shared" si="3"/>
        <v>0</v>
      </c>
      <c r="P30" s="117">
        <f t="shared" si="4"/>
        <v>0</v>
      </c>
      <c r="Q30" s="117">
        <f t="shared" si="5"/>
        <v>0</v>
      </c>
    </row>
    <row r="31" spans="1:17" s="114" customFormat="1" ht="16.5" customHeight="1" x14ac:dyDescent="0.2">
      <c r="A31" s="88">
        <v>13</v>
      </c>
      <c r="B31" s="115">
        <f>VLOOKUP($A31,'DO NOT MODIFY'!$A$5:$S$631,2,FALSE)</f>
        <v>0</v>
      </c>
      <c r="C31" s="115">
        <f>VLOOKUP($A31,'DO NOT MODIFY'!$A$5:$S$631,3,FALSE)</f>
        <v>0</v>
      </c>
      <c r="D31" s="116" t="str">
        <f>VLOOKUP($A31,'DO NOT MODIFY'!$A$5:$S$631,4,FALSE)</f>
        <v>Catalpa speciosa</v>
      </c>
      <c r="E31" s="116" t="str">
        <f>VLOOKUP($A31,'DO NOT MODIFY'!$A$5:$S$631,5,FALSE)</f>
        <v xml:space="preserve">Western Catalpa </v>
      </c>
      <c r="F31" s="115" t="str">
        <f>VLOOKUP($A31,'DO NOT MODIFY'!$A$5:$S$631,7,FALSE)</f>
        <v>low</v>
      </c>
      <c r="G31" s="115">
        <f>VLOOKUP($A31,'DO NOT MODIFY'!$A$5:$S$631,6,FALSE)</f>
        <v>32</v>
      </c>
      <c r="H31" s="151"/>
      <c r="I31" s="148" t="str">
        <f>VLOOKUP($A31,'DO NOT MODIFY'!$A$5:$S$631,10,FALSE)</f>
        <v>2.5"</v>
      </c>
      <c r="J31" s="115">
        <f>VLOOKUP($A31,'DO NOT MODIFY'!$A$5:$S$631,11,FALSE)</f>
        <v>0</v>
      </c>
      <c r="K31" s="115">
        <f>VLOOKUP($A31,'DO NOT MODIFY'!$A$5:$S$631,12,FALSE)</f>
        <v>0</v>
      </c>
      <c r="L31" s="117">
        <f t="shared" si="0"/>
        <v>0</v>
      </c>
      <c r="M31" s="117">
        <f t="shared" si="1"/>
        <v>0</v>
      </c>
      <c r="N31" s="117">
        <f t="shared" si="2"/>
        <v>0</v>
      </c>
      <c r="O31" s="117">
        <f t="shared" si="3"/>
        <v>0</v>
      </c>
      <c r="P31" s="117">
        <f t="shared" si="4"/>
        <v>0</v>
      </c>
      <c r="Q31" s="117">
        <f t="shared" si="5"/>
        <v>0</v>
      </c>
    </row>
    <row r="32" spans="1:17" s="114" customFormat="1" ht="16.5" customHeight="1" x14ac:dyDescent="0.2">
      <c r="A32" s="88">
        <v>14</v>
      </c>
      <c r="B32" s="115">
        <f>VLOOKUP($A32,'DO NOT MODIFY'!$A$5:$S$631,2,FALSE)</f>
        <v>0</v>
      </c>
      <c r="C32" s="115">
        <f>VLOOKUP($A32,'DO NOT MODIFY'!$A$5:$S$631,3,FALSE)</f>
        <v>0</v>
      </c>
      <c r="D32" s="116" t="str">
        <f>VLOOKUP($A32,'DO NOT MODIFY'!$A$5:$S$631,4,FALSE)</f>
        <v>Celtis occidentalis</v>
      </c>
      <c r="E32" s="116" t="str">
        <f>VLOOKUP($A32,'DO NOT MODIFY'!$A$5:$S$631,5,FALSE)</f>
        <v xml:space="preserve">Common Hackberry </v>
      </c>
      <c r="F32" s="115" t="str">
        <f>VLOOKUP($A32,'DO NOT MODIFY'!$A$5:$S$631,7,FALSE)</f>
        <v>low</v>
      </c>
      <c r="G32" s="115">
        <f>VLOOKUP($A32,'DO NOT MODIFY'!$A$5:$S$631,6,FALSE)</f>
        <v>32</v>
      </c>
      <c r="H32" s="151"/>
      <c r="I32" s="148" t="str">
        <f>VLOOKUP($A32,'DO NOT MODIFY'!$A$5:$S$631,10,FALSE)</f>
        <v>2.5"</v>
      </c>
      <c r="J32" s="115">
        <f>VLOOKUP($A32,'DO NOT MODIFY'!$A$5:$S$631,11,FALSE)</f>
        <v>0</v>
      </c>
      <c r="K32" s="115">
        <f>VLOOKUP($A32,'DO NOT MODIFY'!$A$5:$S$631,12,FALSE)</f>
        <v>0</v>
      </c>
      <c r="L32" s="117">
        <f t="shared" si="0"/>
        <v>0</v>
      </c>
      <c r="M32" s="117">
        <f t="shared" si="1"/>
        <v>0</v>
      </c>
      <c r="N32" s="117">
        <f t="shared" si="2"/>
        <v>0</v>
      </c>
      <c r="O32" s="117">
        <f t="shared" si="3"/>
        <v>0</v>
      </c>
      <c r="P32" s="117">
        <f t="shared" si="4"/>
        <v>0</v>
      </c>
      <c r="Q32" s="117">
        <f t="shared" si="5"/>
        <v>0</v>
      </c>
    </row>
    <row r="33" spans="1:17" s="114" customFormat="1" ht="16.5" customHeight="1" x14ac:dyDescent="0.2">
      <c r="A33" s="88">
        <v>15</v>
      </c>
      <c r="B33" s="115">
        <f>VLOOKUP($A33,'DO NOT MODIFY'!$A$5:$S$631,2,FALSE)</f>
        <v>0</v>
      </c>
      <c r="C33" s="115">
        <f>VLOOKUP($A33,'DO NOT MODIFY'!$A$5:$S$631,3,FALSE)</f>
        <v>0</v>
      </c>
      <c r="D33" s="116" t="str">
        <f>VLOOKUP($A33,'DO NOT MODIFY'!$A$5:$S$631,4,FALSE)</f>
        <v>Cercis sp.</v>
      </c>
      <c r="E33" s="116" t="str">
        <f>VLOOKUP($A33,'DO NOT MODIFY'!$A$5:$S$631,5,FALSE)</f>
        <v xml:space="preserve">Redbud </v>
      </c>
      <c r="F33" s="115" t="str">
        <f>VLOOKUP($A33,'DO NOT MODIFY'!$A$5:$S$631,7,FALSE)</f>
        <v>moderate</v>
      </c>
      <c r="G33" s="115">
        <f>VLOOKUP($A33,'DO NOT MODIFY'!$A$5:$S$631,6,FALSE)</f>
        <v>32</v>
      </c>
      <c r="H33" s="151"/>
      <c r="I33" s="148" t="str">
        <f>VLOOKUP($A33,'DO NOT MODIFY'!$A$5:$S$631,10,FALSE)</f>
        <v>2.0"</v>
      </c>
      <c r="J33" s="115">
        <f>VLOOKUP($A33,'DO NOT MODIFY'!$A$5:$S$631,11,FALSE)</f>
        <v>0</v>
      </c>
      <c r="K33" s="115">
        <f>VLOOKUP($A33,'DO NOT MODIFY'!$A$5:$S$631,12,FALSE)</f>
        <v>0</v>
      </c>
      <c r="L33" s="117">
        <f t="shared" si="0"/>
        <v>0</v>
      </c>
      <c r="M33" s="117">
        <f t="shared" si="1"/>
        <v>0</v>
      </c>
      <c r="N33" s="117">
        <f t="shared" si="2"/>
        <v>0</v>
      </c>
      <c r="O33" s="117">
        <f t="shared" si="3"/>
        <v>1</v>
      </c>
      <c r="P33" s="117">
        <f t="shared" si="4"/>
        <v>0</v>
      </c>
      <c r="Q33" s="117">
        <f t="shared" si="5"/>
        <v>0</v>
      </c>
    </row>
    <row r="34" spans="1:17" s="114" customFormat="1" ht="16.5" customHeight="1" x14ac:dyDescent="0.2">
      <c r="A34" s="88">
        <v>16</v>
      </c>
      <c r="B34" s="115">
        <f>VLOOKUP($A34,'DO NOT MODIFY'!$A$5:$S$631,2,FALSE)</f>
        <v>0</v>
      </c>
      <c r="C34" s="115">
        <f>VLOOKUP($A34,'DO NOT MODIFY'!$A$5:$S$631,3,FALSE)</f>
        <v>0</v>
      </c>
      <c r="D34" s="116" t="str">
        <f>VLOOKUP($A34,'DO NOT MODIFY'!$A$5:$S$631,4,FALSE)</f>
        <v>Crataegus ambigua</v>
      </c>
      <c r="E34" s="116" t="str">
        <f>VLOOKUP($A34,'DO NOT MODIFY'!$A$5:$S$631,5,FALSE)</f>
        <v>Russian Hawthorn</v>
      </c>
      <c r="F34" s="115" t="str">
        <f>VLOOKUP($A34,'DO NOT MODIFY'!$A$5:$S$631,7,FALSE)</f>
        <v>low</v>
      </c>
      <c r="G34" s="115">
        <f>VLOOKUP($A34,'DO NOT MODIFY'!$A$5:$S$631,6,FALSE)</f>
        <v>32</v>
      </c>
      <c r="H34" s="151"/>
      <c r="I34" s="148" t="str">
        <f>VLOOKUP($A34,'DO NOT MODIFY'!$A$5:$S$631,10,FALSE)</f>
        <v>2.0"</v>
      </c>
      <c r="J34" s="115">
        <f>VLOOKUP($A34,'DO NOT MODIFY'!$A$5:$S$631,11,FALSE)</f>
        <v>0</v>
      </c>
      <c r="K34" s="115">
        <f>VLOOKUP($A34,'DO NOT MODIFY'!$A$5:$S$631,12,FALSE)</f>
        <v>0</v>
      </c>
      <c r="L34" s="117">
        <f t="shared" si="0"/>
        <v>0</v>
      </c>
      <c r="M34" s="117">
        <f t="shared" si="1"/>
        <v>0</v>
      </c>
      <c r="N34" s="117">
        <f t="shared" si="2"/>
        <v>0</v>
      </c>
      <c r="O34" s="117">
        <f t="shared" si="3"/>
        <v>0</v>
      </c>
      <c r="P34" s="117">
        <f t="shared" si="4"/>
        <v>0</v>
      </c>
      <c r="Q34" s="117">
        <f t="shared" si="5"/>
        <v>0</v>
      </c>
    </row>
    <row r="35" spans="1:17" s="114" customFormat="1" ht="16.5" customHeight="1" x14ac:dyDescent="0.2">
      <c r="A35" s="88">
        <v>17</v>
      </c>
      <c r="B35" s="115">
        <f>VLOOKUP($A35,'DO NOT MODIFY'!$A$5:$S$631,2,FALSE)</f>
        <v>0</v>
      </c>
      <c r="C35" s="115">
        <f>VLOOKUP($A35,'DO NOT MODIFY'!$A$5:$S$631,3,FALSE)</f>
        <v>0</v>
      </c>
      <c r="D35" s="116" t="str">
        <f>VLOOKUP($A35,'DO NOT MODIFY'!$A$5:$S$631,4,FALSE)</f>
        <v>Crataegus crus-galli var. inermis</v>
      </c>
      <c r="E35" s="116" t="str">
        <f>VLOOKUP($A35,'DO NOT MODIFY'!$A$5:$S$631,5,FALSE)</f>
        <v>Thornless Cockspur Hawthorn</v>
      </c>
      <c r="F35" s="115" t="str">
        <f>VLOOKUP($A35,'DO NOT MODIFY'!$A$5:$S$631,7,FALSE)</f>
        <v>low</v>
      </c>
      <c r="G35" s="115">
        <f>VLOOKUP($A35,'DO NOT MODIFY'!$A$5:$S$631,6,FALSE)</f>
        <v>32</v>
      </c>
      <c r="H35" s="151"/>
      <c r="I35" s="148" t="str">
        <f>VLOOKUP($A35,'DO NOT MODIFY'!$A$5:$S$631,10,FALSE)</f>
        <v>2.0"</v>
      </c>
      <c r="J35" s="115">
        <f>VLOOKUP($A35,'DO NOT MODIFY'!$A$5:$S$631,11,FALSE)</f>
        <v>0</v>
      </c>
      <c r="K35" s="115">
        <f>VLOOKUP($A35,'DO NOT MODIFY'!$A$5:$S$631,12,FALSE)</f>
        <v>0</v>
      </c>
      <c r="L35" s="117">
        <f t="shared" si="0"/>
        <v>0</v>
      </c>
      <c r="M35" s="117">
        <f t="shared" si="1"/>
        <v>0</v>
      </c>
      <c r="N35" s="117">
        <f t="shared" si="2"/>
        <v>0</v>
      </c>
      <c r="O35" s="117">
        <f t="shared" si="3"/>
        <v>0</v>
      </c>
      <c r="P35" s="117">
        <f t="shared" si="4"/>
        <v>0</v>
      </c>
      <c r="Q35" s="117">
        <f t="shared" si="5"/>
        <v>0</v>
      </c>
    </row>
    <row r="36" spans="1:17" s="114" customFormat="1" ht="16.5" customHeight="1" x14ac:dyDescent="0.2">
      <c r="A36" s="88">
        <v>18</v>
      </c>
      <c r="B36" s="115">
        <f>VLOOKUP($A36,'DO NOT MODIFY'!$A$5:$S$631,2,FALSE)</f>
        <v>0</v>
      </c>
      <c r="C36" s="115">
        <f>VLOOKUP($A36,'DO NOT MODIFY'!$A$5:$S$631,3,FALSE)</f>
        <v>0</v>
      </c>
      <c r="D36" s="116" t="str">
        <f>VLOOKUP($A36,'DO NOT MODIFY'!$A$5:$S$631,4,FALSE)</f>
        <v>Crataegus douglassii</v>
      </c>
      <c r="E36" s="116" t="str">
        <f>VLOOKUP($A36,'DO NOT MODIFY'!$A$5:$S$631,5,FALSE)</f>
        <v>Douglas Hawthorn</v>
      </c>
      <c r="F36" s="115" t="str">
        <f>VLOOKUP($A36,'DO NOT MODIFY'!$A$5:$S$631,7,FALSE)</f>
        <v>low</v>
      </c>
      <c r="G36" s="115">
        <f>VLOOKUP($A36,'DO NOT MODIFY'!$A$5:$S$631,6,FALSE)</f>
        <v>32</v>
      </c>
      <c r="H36" s="151"/>
      <c r="I36" s="148" t="str">
        <f>VLOOKUP($A36,'DO NOT MODIFY'!$A$5:$S$631,10,FALSE)</f>
        <v>2.0"</v>
      </c>
      <c r="J36" s="115">
        <f>VLOOKUP($A36,'DO NOT MODIFY'!$A$5:$S$631,11,FALSE)</f>
        <v>0</v>
      </c>
      <c r="K36" s="115">
        <f>VLOOKUP($A36,'DO NOT MODIFY'!$A$5:$S$631,12,FALSE)</f>
        <v>0</v>
      </c>
      <c r="L36" s="117">
        <f t="shared" si="0"/>
        <v>0</v>
      </c>
      <c r="M36" s="117">
        <f t="shared" si="1"/>
        <v>0</v>
      </c>
      <c r="N36" s="117">
        <f t="shared" si="2"/>
        <v>0</v>
      </c>
      <c r="O36" s="117">
        <f t="shared" si="3"/>
        <v>0</v>
      </c>
      <c r="P36" s="117">
        <f t="shared" si="4"/>
        <v>0</v>
      </c>
      <c r="Q36" s="117">
        <f t="shared" si="5"/>
        <v>0</v>
      </c>
    </row>
    <row r="37" spans="1:17" s="114" customFormat="1" ht="16.5" customHeight="1" x14ac:dyDescent="0.2">
      <c r="A37" s="88">
        <v>19</v>
      </c>
      <c r="B37" s="115">
        <f>VLOOKUP($A37,'DO NOT MODIFY'!$A$5:$S$631,2,FALSE)</f>
        <v>0</v>
      </c>
      <c r="C37" s="115">
        <f>VLOOKUP($A37,'DO NOT MODIFY'!$A$5:$S$631,3,FALSE)</f>
        <v>0</v>
      </c>
      <c r="D37" s="116" t="str">
        <f>VLOOKUP($A37,'DO NOT MODIFY'!$A$5:$S$631,4,FALSE)</f>
        <v>Crataegus laevigata 'Paul's Scarlet'</v>
      </c>
      <c r="E37" s="116" t="str">
        <f>VLOOKUP($A37,'DO NOT MODIFY'!$A$5:$S$631,5,FALSE)</f>
        <v>Paul's Scarlet Hawthorn</v>
      </c>
      <c r="F37" s="115" t="str">
        <f>VLOOKUP($A37,'DO NOT MODIFY'!$A$5:$S$631,7,FALSE)</f>
        <v>low</v>
      </c>
      <c r="G37" s="115">
        <f>VLOOKUP($A37,'DO NOT MODIFY'!$A$5:$S$631,6,FALSE)</f>
        <v>32</v>
      </c>
      <c r="H37" s="151"/>
      <c r="I37" s="148" t="str">
        <f>VLOOKUP($A37,'DO NOT MODIFY'!$A$5:$S$631,10,FALSE)</f>
        <v>2.0"</v>
      </c>
      <c r="J37" s="115">
        <f>VLOOKUP($A37,'DO NOT MODIFY'!$A$5:$S$631,11,FALSE)</f>
        <v>0</v>
      </c>
      <c r="K37" s="115">
        <f>VLOOKUP($A37,'DO NOT MODIFY'!$A$5:$S$631,12,FALSE)</f>
        <v>0</v>
      </c>
      <c r="L37" s="117">
        <f t="shared" si="0"/>
        <v>0</v>
      </c>
      <c r="M37" s="117">
        <f t="shared" si="1"/>
        <v>0</v>
      </c>
      <c r="N37" s="117">
        <f t="shared" si="2"/>
        <v>0</v>
      </c>
      <c r="O37" s="117">
        <f t="shared" si="3"/>
        <v>0</v>
      </c>
      <c r="P37" s="117">
        <f t="shared" si="4"/>
        <v>0</v>
      </c>
      <c r="Q37" s="117">
        <f t="shared" si="5"/>
        <v>0</v>
      </c>
    </row>
    <row r="38" spans="1:17" s="114" customFormat="1" ht="16.5" customHeight="1" x14ac:dyDescent="0.2">
      <c r="A38" s="88">
        <v>20</v>
      </c>
      <c r="B38" s="115">
        <f>VLOOKUP($A38,'DO NOT MODIFY'!$A$5:$S$631,2,FALSE)</f>
        <v>0</v>
      </c>
      <c r="C38" s="115">
        <f>VLOOKUP($A38,'DO NOT MODIFY'!$A$5:$S$631,3,FALSE)</f>
        <v>0</v>
      </c>
      <c r="D38" s="116" t="str">
        <f>VLOOKUP($A38,'DO NOT MODIFY'!$A$5:$S$631,4,FALSE)</f>
        <v>Crataegus mollis</v>
      </c>
      <c r="E38" s="116" t="str">
        <f>VLOOKUP($A38,'DO NOT MODIFY'!$A$5:$S$631,5,FALSE)</f>
        <v>Downy Hawthorn</v>
      </c>
      <c r="F38" s="115" t="str">
        <f>VLOOKUP($A38,'DO NOT MODIFY'!$A$5:$S$631,7,FALSE)</f>
        <v>low</v>
      </c>
      <c r="G38" s="115">
        <f>VLOOKUP($A38,'DO NOT MODIFY'!$A$5:$S$631,6,FALSE)</f>
        <v>32</v>
      </c>
      <c r="H38" s="151"/>
      <c r="I38" s="148" t="str">
        <f>VLOOKUP($A38,'DO NOT MODIFY'!$A$5:$S$631,10,FALSE)</f>
        <v>2.0"</v>
      </c>
      <c r="J38" s="115">
        <f>VLOOKUP($A38,'DO NOT MODIFY'!$A$5:$S$631,11,FALSE)</f>
        <v>0</v>
      </c>
      <c r="K38" s="115">
        <f>VLOOKUP($A38,'DO NOT MODIFY'!$A$5:$S$631,12,FALSE)</f>
        <v>0</v>
      </c>
      <c r="L38" s="117">
        <f t="shared" si="0"/>
        <v>0</v>
      </c>
      <c r="M38" s="117">
        <f t="shared" si="1"/>
        <v>0</v>
      </c>
      <c r="N38" s="117">
        <f t="shared" si="2"/>
        <v>0</v>
      </c>
      <c r="O38" s="117">
        <f t="shared" si="3"/>
        <v>0</v>
      </c>
      <c r="P38" s="117">
        <f t="shared" si="4"/>
        <v>0</v>
      </c>
      <c r="Q38" s="117">
        <f t="shared" si="5"/>
        <v>0</v>
      </c>
    </row>
    <row r="39" spans="1:17" s="114" customFormat="1" ht="16.5" customHeight="1" x14ac:dyDescent="0.2">
      <c r="A39" s="88">
        <v>21</v>
      </c>
      <c r="B39" s="115">
        <f>VLOOKUP($A39,'DO NOT MODIFY'!$A$5:$S$631,2,FALSE)</f>
        <v>0</v>
      </c>
      <c r="C39" s="115">
        <f>VLOOKUP($A39,'DO NOT MODIFY'!$A$5:$S$631,3,FALSE)</f>
        <v>0</v>
      </c>
      <c r="D39" s="116" t="str">
        <f>VLOOKUP($A39,'DO NOT MODIFY'!$A$5:$S$631,4,FALSE)</f>
        <v>Crataegus phaenopyrum</v>
      </c>
      <c r="E39" s="116" t="str">
        <f>VLOOKUP($A39,'DO NOT MODIFY'!$A$5:$S$631,5,FALSE)</f>
        <v>Washington Hawthorn</v>
      </c>
      <c r="F39" s="115" t="str">
        <f>VLOOKUP($A39,'DO NOT MODIFY'!$A$5:$S$631,7,FALSE)</f>
        <v>low</v>
      </c>
      <c r="G39" s="115">
        <f>VLOOKUP($A39,'DO NOT MODIFY'!$A$5:$S$631,6,FALSE)</f>
        <v>32</v>
      </c>
      <c r="H39" s="151"/>
      <c r="I39" s="148" t="str">
        <f>VLOOKUP($A39,'DO NOT MODIFY'!$A$5:$S$631,10,FALSE)</f>
        <v>2.0"/6.0' cl</v>
      </c>
      <c r="J39" s="115">
        <f>VLOOKUP($A39,'DO NOT MODIFY'!$A$5:$S$631,11,FALSE)</f>
        <v>0</v>
      </c>
      <c r="K39" s="115">
        <f>VLOOKUP($A39,'DO NOT MODIFY'!$A$5:$S$631,12,FALSE)</f>
        <v>0</v>
      </c>
      <c r="L39" s="117">
        <f t="shared" si="0"/>
        <v>0</v>
      </c>
      <c r="M39" s="117">
        <f t="shared" si="1"/>
        <v>0</v>
      </c>
      <c r="N39" s="117">
        <f t="shared" si="2"/>
        <v>0</v>
      </c>
      <c r="O39" s="117">
        <f t="shared" si="3"/>
        <v>0</v>
      </c>
      <c r="P39" s="117">
        <f t="shared" si="4"/>
        <v>0</v>
      </c>
      <c r="Q39" s="117">
        <f t="shared" si="5"/>
        <v>0</v>
      </c>
    </row>
    <row r="40" spans="1:17" s="114" customFormat="1" ht="16.5" customHeight="1" x14ac:dyDescent="0.2">
      <c r="A40" s="88">
        <v>22</v>
      </c>
      <c r="B40" s="115">
        <f>VLOOKUP($A40,'DO NOT MODIFY'!$A$5:$S$631,2,FALSE)</f>
        <v>0</v>
      </c>
      <c r="C40" s="115">
        <f>VLOOKUP($A40,'DO NOT MODIFY'!$A$5:$S$631,3,FALSE)</f>
        <v>0</v>
      </c>
      <c r="D40" s="116" t="str">
        <f>VLOOKUP($A40,'DO NOT MODIFY'!$A$5:$S$631,4,FALSE)</f>
        <v>Crataegus viridis 'Winter King'</v>
      </c>
      <c r="E40" s="116" t="str">
        <f>VLOOKUP($A40,'DO NOT MODIFY'!$A$5:$S$631,5,FALSE)</f>
        <v>Winter King Hawthorn</v>
      </c>
      <c r="F40" s="115" t="str">
        <f>VLOOKUP($A40,'DO NOT MODIFY'!$A$5:$S$631,7,FALSE)</f>
        <v>low</v>
      </c>
      <c r="G40" s="115">
        <f>VLOOKUP($A40,'DO NOT MODIFY'!$A$5:$S$631,6,FALSE)</f>
        <v>32</v>
      </c>
      <c r="H40" s="151"/>
      <c r="I40" s="148" t="str">
        <f>VLOOKUP($A40,'DO NOT MODIFY'!$A$5:$S$631,10,FALSE)</f>
        <v>2.0"</v>
      </c>
      <c r="J40" s="115">
        <f>VLOOKUP($A40,'DO NOT MODIFY'!$A$5:$S$631,11,FALSE)</f>
        <v>0</v>
      </c>
      <c r="K40" s="115">
        <f>VLOOKUP($A40,'DO NOT MODIFY'!$A$5:$S$631,12,FALSE)</f>
        <v>0</v>
      </c>
      <c r="L40" s="117">
        <f t="shared" si="0"/>
        <v>0</v>
      </c>
      <c r="M40" s="117">
        <f t="shared" si="1"/>
        <v>0</v>
      </c>
      <c r="N40" s="117">
        <f t="shared" si="2"/>
        <v>0</v>
      </c>
      <c r="O40" s="117">
        <f t="shared" si="3"/>
        <v>0</v>
      </c>
      <c r="P40" s="117">
        <f t="shared" si="4"/>
        <v>0</v>
      </c>
      <c r="Q40" s="117">
        <f t="shared" si="5"/>
        <v>0</v>
      </c>
    </row>
    <row r="41" spans="1:17" s="114" customFormat="1" ht="16.5" customHeight="1" x14ac:dyDescent="0.2">
      <c r="A41" s="88">
        <v>23</v>
      </c>
      <c r="B41" s="115">
        <f>VLOOKUP($A41,'DO NOT MODIFY'!$A$5:$S$631,2,FALSE)</f>
        <v>0</v>
      </c>
      <c r="C41" s="115">
        <f>VLOOKUP($A41,'DO NOT MODIFY'!$A$5:$S$631,3,FALSE)</f>
        <v>0</v>
      </c>
      <c r="D41" s="116" t="str">
        <f>VLOOKUP($A41,'DO NOT MODIFY'!$A$5:$S$631,4,FALSE)</f>
        <v>Ginkgo biloba</v>
      </c>
      <c r="E41" s="116" t="str">
        <f>VLOOKUP($A41,'DO NOT MODIFY'!$A$5:$S$631,5,FALSE)</f>
        <v>Ginkgo</v>
      </c>
      <c r="F41" s="115" t="str">
        <f>VLOOKUP($A41,'DO NOT MODIFY'!$A$5:$S$631,7,FALSE)</f>
        <v>moderate</v>
      </c>
      <c r="G41" s="115">
        <f>VLOOKUP($A41,'DO NOT MODIFY'!$A$5:$S$631,6,FALSE)</f>
        <v>32</v>
      </c>
      <c r="H41" s="151"/>
      <c r="I41" s="148" t="str">
        <f>VLOOKUP($A41,'DO NOT MODIFY'!$A$5:$S$631,10,FALSE)</f>
        <v>2.0"</v>
      </c>
      <c r="J41" s="115">
        <f>VLOOKUP($A41,'DO NOT MODIFY'!$A$5:$S$631,11,FALSE)</f>
        <v>0</v>
      </c>
      <c r="K41" s="115">
        <f>VLOOKUP($A41,'DO NOT MODIFY'!$A$5:$S$631,12,FALSE)</f>
        <v>0</v>
      </c>
      <c r="L41" s="117">
        <f t="shared" si="0"/>
        <v>0</v>
      </c>
      <c r="M41" s="117">
        <f t="shared" si="1"/>
        <v>0</v>
      </c>
      <c r="N41" s="117">
        <f t="shared" si="2"/>
        <v>0</v>
      </c>
      <c r="O41" s="117">
        <f t="shared" si="3"/>
        <v>1</v>
      </c>
      <c r="P41" s="117">
        <f t="shared" si="4"/>
        <v>0</v>
      </c>
      <c r="Q41" s="117">
        <f t="shared" si="5"/>
        <v>0</v>
      </c>
    </row>
    <row r="42" spans="1:17" s="114" customFormat="1" ht="16.5" customHeight="1" x14ac:dyDescent="0.2">
      <c r="A42" s="119">
        <v>24</v>
      </c>
      <c r="B42" s="115">
        <f>VLOOKUP($A42,'DO NOT MODIFY'!$A$5:$S$631,2,FALSE)</f>
        <v>0</v>
      </c>
      <c r="C42" s="115">
        <f>VLOOKUP($A42,'DO NOT MODIFY'!$A$5:$S$631,3,FALSE)</f>
        <v>0</v>
      </c>
      <c r="D42" s="116" t="str">
        <f>VLOOKUP($A42,'DO NOT MODIFY'!$A$5:$S$631,4,FALSE)</f>
        <v>Gleditsia triacanthos inermis 'Imperial'®</v>
      </c>
      <c r="E42" s="116" t="str">
        <f>VLOOKUP($A42,'DO NOT MODIFY'!$A$5:$S$631,5,FALSE)</f>
        <v>Imperial Honeylocust®</v>
      </c>
      <c r="F42" s="115" t="str">
        <f>VLOOKUP($A42,'DO NOT MODIFY'!$A$5:$S$631,7,FALSE)</f>
        <v>low</v>
      </c>
      <c r="G42" s="115">
        <f>VLOOKUP($A42,'DO NOT MODIFY'!$A$5:$S$631,6,FALSE)</f>
        <v>32</v>
      </c>
      <c r="H42" s="151"/>
      <c r="I42" s="148" t="str">
        <f>VLOOKUP($A42,'DO NOT MODIFY'!$A$5:$S$631,10,FALSE)</f>
        <v>2.5"</v>
      </c>
      <c r="J42" s="115">
        <f>VLOOKUP($A42,'DO NOT MODIFY'!$A$5:$S$631,11,FALSE)</f>
        <v>0</v>
      </c>
      <c r="K42" s="115">
        <f>VLOOKUP($A42,'DO NOT MODIFY'!$A$5:$S$631,12,FALSE)</f>
        <v>0</v>
      </c>
      <c r="L42" s="117">
        <f t="shared" si="0"/>
        <v>0</v>
      </c>
      <c r="M42" s="117">
        <f t="shared" si="1"/>
        <v>0</v>
      </c>
      <c r="N42" s="117">
        <f t="shared" si="2"/>
        <v>0</v>
      </c>
      <c r="O42" s="117">
        <f t="shared" si="3"/>
        <v>0</v>
      </c>
      <c r="P42" s="117">
        <f t="shared" si="4"/>
        <v>0</v>
      </c>
      <c r="Q42" s="117">
        <f t="shared" si="5"/>
        <v>0</v>
      </c>
    </row>
    <row r="43" spans="1:17" s="114" customFormat="1" ht="16.5" customHeight="1" x14ac:dyDescent="0.2">
      <c r="A43" s="119">
        <v>25</v>
      </c>
      <c r="B43" s="115">
        <f>VLOOKUP($A43,'DO NOT MODIFY'!$A$5:$S$631,2,FALSE)</f>
        <v>0</v>
      </c>
      <c r="C43" s="115">
        <f>VLOOKUP($A43,'DO NOT MODIFY'!$A$5:$S$631,3,FALSE)</f>
        <v>0</v>
      </c>
      <c r="D43" s="116" t="str">
        <f>VLOOKUP($A43,'DO NOT MODIFY'!$A$5:$S$631,4,FALSE)</f>
        <v>Gleditsia triacanthos inermis 'Shademaster'®</v>
      </c>
      <c r="E43" s="116" t="str">
        <f>VLOOKUP($A43,'DO NOT MODIFY'!$A$5:$S$631,5,FALSE)</f>
        <v>Shademaster Honeylocust®</v>
      </c>
      <c r="F43" s="115" t="str">
        <f>VLOOKUP($A43,'DO NOT MODIFY'!$A$5:$S$631,7,FALSE)</f>
        <v>low</v>
      </c>
      <c r="G43" s="115">
        <f>VLOOKUP($A43,'DO NOT MODIFY'!$A$5:$S$631,6,FALSE)</f>
        <v>32</v>
      </c>
      <c r="H43" s="151"/>
      <c r="I43" s="148" t="str">
        <f>VLOOKUP($A43,'DO NOT MODIFY'!$A$5:$S$631,10,FALSE)</f>
        <v>2.5"</v>
      </c>
      <c r="J43" s="115">
        <f>VLOOKUP($A43,'DO NOT MODIFY'!$A$5:$S$631,11,FALSE)</f>
        <v>0</v>
      </c>
      <c r="K43" s="115">
        <f>VLOOKUP($A43,'DO NOT MODIFY'!$A$5:$S$631,12,FALSE)</f>
        <v>0</v>
      </c>
      <c r="L43" s="117">
        <f t="shared" si="0"/>
        <v>0</v>
      </c>
      <c r="M43" s="117">
        <f t="shared" si="1"/>
        <v>0</v>
      </c>
      <c r="N43" s="117">
        <f t="shared" si="2"/>
        <v>0</v>
      </c>
      <c r="O43" s="117">
        <f t="shared" si="3"/>
        <v>0</v>
      </c>
      <c r="P43" s="117">
        <f t="shared" si="4"/>
        <v>0</v>
      </c>
      <c r="Q43" s="117">
        <f t="shared" si="5"/>
        <v>0</v>
      </c>
    </row>
    <row r="44" spans="1:17" s="114" customFormat="1" ht="16.5" customHeight="1" x14ac:dyDescent="0.2">
      <c r="A44" s="119">
        <v>26</v>
      </c>
      <c r="B44" s="115">
        <f>VLOOKUP($A44,'DO NOT MODIFY'!$A$5:$S$631,2,FALSE)</f>
        <v>0</v>
      </c>
      <c r="C44" s="115">
        <f>VLOOKUP($A44,'DO NOT MODIFY'!$A$5:$S$631,3,FALSE)</f>
        <v>0</v>
      </c>
      <c r="D44" s="116" t="str">
        <f>VLOOKUP($A44,'DO NOT MODIFY'!$A$5:$S$631,4,FALSE)</f>
        <v>Gleditsia triacanthos inermis 'Skyline'®</v>
      </c>
      <c r="E44" s="116" t="str">
        <f>VLOOKUP($A44,'DO NOT MODIFY'!$A$5:$S$631,5,FALSE)</f>
        <v>Skyline Honeylocust®</v>
      </c>
      <c r="F44" s="115" t="str">
        <f>VLOOKUP($A44,'DO NOT MODIFY'!$A$5:$S$631,7,FALSE)</f>
        <v>low</v>
      </c>
      <c r="G44" s="115">
        <f>VLOOKUP($A44,'DO NOT MODIFY'!$A$5:$S$631,6,FALSE)</f>
        <v>32</v>
      </c>
      <c r="H44" s="151"/>
      <c r="I44" s="148" t="str">
        <f>VLOOKUP($A44,'DO NOT MODIFY'!$A$5:$S$631,10,FALSE)</f>
        <v>2.5"</v>
      </c>
      <c r="J44" s="115">
        <f>VLOOKUP($A44,'DO NOT MODIFY'!$A$5:$S$631,11,FALSE)</f>
        <v>0</v>
      </c>
      <c r="K44" s="115">
        <f>VLOOKUP($A44,'DO NOT MODIFY'!$A$5:$S$631,12,FALSE)</f>
        <v>0</v>
      </c>
      <c r="L44" s="117">
        <f t="shared" si="0"/>
        <v>0</v>
      </c>
      <c r="M44" s="117">
        <f t="shared" si="1"/>
        <v>0</v>
      </c>
      <c r="N44" s="117">
        <f t="shared" si="2"/>
        <v>0</v>
      </c>
      <c r="O44" s="117">
        <f t="shared" si="3"/>
        <v>0</v>
      </c>
      <c r="P44" s="117">
        <f t="shared" si="4"/>
        <v>0</v>
      </c>
      <c r="Q44" s="117">
        <f t="shared" si="5"/>
        <v>0</v>
      </c>
    </row>
    <row r="45" spans="1:17" s="114" customFormat="1" ht="16.5" customHeight="1" x14ac:dyDescent="0.2">
      <c r="A45" s="119">
        <v>27</v>
      </c>
      <c r="B45" s="115">
        <f>VLOOKUP($A45,'DO NOT MODIFY'!$A$5:$S$631,2,FALSE)</f>
        <v>0</v>
      </c>
      <c r="C45" s="115">
        <f>VLOOKUP($A45,'DO NOT MODIFY'!$A$5:$S$631,3,FALSE)</f>
        <v>0</v>
      </c>
      <c r="D45" s="116" t="str">
        <f>VLOOKUP($A45,'DO NOT MODIFY'!$A$5:$S$631,4,FALSE)</f>
        <v>Gleditsia triacanthos inermis 'Sunburst'®</v>
      </c>
      <c r="E45" s="116" t="str">
        <f>VLOOKUP($A45,'DO NOT MODIFY'!$A$5:$S$631,5,FALSE)</f>
        <v>Sunburst Honeylocust®</v>
      </c>
      <c r="F45" s="115" t="str">
        <f>VLOOKUP($A45,'DO NOT MODIFY'!$A$5:$S$631,7,FALSE)</f>
        <v>low</v>
      </c>
      <c r="G45" s="115">
        <f>VLOOKUP($A45,'DO NOT MODIFY'!$A$5:$S$631,6,FALSE)</f>
        <v>32</v>
      </c>
      <c r="H45" s="151"/>
      <c r="I45" s="148" t="str">
        <f>VLOOKUP($A45,'DO NOT MODIFY'!$A$5:$S$631,10,FALSE)</f>
        <v>2.0"</v>
      </c>
      <c r="J45" s="115">
        <f>VLOOKUP($A45,'DO NOT MODIFY'!$A$5:$S$631,11,FALSE)</f>
        <v>0</v>
      </c>
      <c r="K45" s="115">
        <f>VLOOKUP($A45,'DO NOT MODIFY'!$A$5:$S$631,12,FALSE)</f>
        <v>0</v>
      </c>
      <c r="L45" s="117">
        <f t="shared" si="0"/>
        <v>0</v>
      </c>
      <c r="M45" s="117">
        <f t="shared" si="1"/>
        <v>0</v>
      </c>
      <c r="N45" s="117">
        <f t="shared" si="2"/>
        <v>0</v>
      </c>
      <c r="O45" s="117">
        <f t="shared" si="3"/>
        <v>0</v>
      </c>
      <c r="P45" s="117">
        <f t="shared" si="4"/>
        <v>0</v>
      </c>
      <c r="Q45" s="117">
        <f t="shared" si="5"/>
        <v>0</v>
      </c>
    </row>
    <row r="46" spans="1:17" s="114" customFormat="1" ht="16.5" customHeight="1" x14ac:dyDescent="0.2">
      <c r="A46" s="119">
        <v>28</v>
      </c>
      <c r="B46" s="115">
        <f>VLOOKUP($A46,'DO NOT MODIFY'!$A$5:$S$631,2,FALSE)</f>
        <v>0</v>
      </c>
      <c r="C46" s="115">
        <f>VLOOKUP($A46,'DO NOT MODIFY'!$A$5:$S$631,3,FALSE)</f>
        <v>0</v>
      </c>
      <c r="D46" s="116" t="str">
        <f>VLOOKUP($A46,'DO NOT MODIFY'!$A$5:$S$631,4,FALSE)</f>
        <v>Gymnocladus dioicus 'Espresso-JFC'</v>
      </c>
      <c r="E46" s="116" t="str">
        <f>VLOOKUP($A46,'DO NOT MODIFY'!$A$5:$S$631,5,FALSE)</f>
        <v xml:space="preserve">Espresso™ Kentucky Coffeetree </v>
      </c>
      <c r="F46" s="115" t="str">
        <f>VLOOKUP($A46,'DO NOT MODIFY'!$A$5:$S$631,7,FALSE)</f>
        <v>low</v>
      </c>
      <c r="G46" s="115">
        <f>VLOOKUP($A46,'DO NOT MODIFY'!$A$5:$S$631,6,FALSE)</f>
        <v>32</v>
      </c>
      <c r="H46" s="151"/>
      <c r="I46" s="148" t="str">
        <f>VLOOKUP($A46,'DO NOT MODIFY'!$A$5:$S$631,10,FALSE)</f>
        <v>2.5"</v>
      </c>
      <c r="J46" s="115">
        <f>VLOOKUP($A46,'DO NOT MODIFY'!$A$5:$S$631,11,FALSE)</f>
        <v>0</v>
      </c>
      <c r="K46" s="115">
        <f>VLOOKUP($A46,'DO NOT MODIFY'!$A$5:$S$631,12,FALSE)</f>
        <v>0</v>
      </c>
      <c r="L46" s="117">
        <f t="shared" si="0"/>
        <v>0</v>
      </c>
      <c r="M46" s="117">
        <f t="shared" si="1"/>
        <v>0</v>
      </c>
      <c r="N46" s="117">
        <f t="shared" si="2"/>
        <v>0</v>
      </c>
      <c r="O46" s="117">
        <f t="shared" si="3"/>
        <v>0</v>
      </c>
      <c r="P46" s="117">
        <f t="shared" si="4"/>
        <v>0</v>
      </c>
      <c r="Q46" s="117">
        <f t="shared" si="5"/>
        <v>0</v>
      </c>
    </row>
    <row r="47" spans="1:17" s="114" customFormat="1" ht="16.5" customHeight="1" x14ac:dyDescent="0.2">
      <c r="A47" s="119">
        <v>29</v>
      </c>
      <c r="B47" s="115">
        <f>VLOOKUP($A47,'DO NOT MODIFY'!$A$5:$S$631,2,FALSE)</f>
        <v>0</v>
      </c>
      <c r="C47" s="115">
        <f>VLOOKUP($A47,'DO NOT MODIFY'!$A$5:$S$631,3,FALSE)</f>
        <v>0</v>
      </c>
      <c r="D47" s="116" t="str">
        <f>VLOOKUP($A47,'DO NOT MODIFY'!$A$5:$S$631,4,FALSE)</f>
        <v>Juniperus monosperma</v>
      </c>
      <c r="E47" s="116" t="str">
        <f>VLOOKUP($A47,'DO NOT MODIFY'!$A$5:$S$631,5,FALSE)</f>
        <v>One Seed Juniper</v>
      </c>
      <c r="F47" s="115" t="str">
        <f>VLOOKUP($A47,'DO NOT MODIFY'!$A$5:$S$631,7,FALSE)</f>
        <v>very low</v>
      </c>
      <c r="G47" s="115">
        <f>VLOOKUP($A47,'DO NOT MODIFY'!$A$5:$S$631,6,FALSE)</f>
        <v>32</v>
      </c>
      <c r="H47" s="151"/>
      <c r="I47" s="148" t="str">
        <f>VLOOKUP($A47,'DO NOT MODIFY'!$A$5:$S$631,10,FALSE)</f>
        <v>6.0'</v>
      </c>
      <c r="J47" s="115">
        <f>VLOOKUP($A47,'DO NOT MODIFY'!$A$5:$S$631,11,FALSE)</f>
        <v>0</v>
      </c>
      <c r="K47" s="115">
        <f>VLOOKUP($A47,'DO NOT MODIFY'!$A$5:$S$631,12,FALSE)</f>
        <v>0</v>
      </c>
      <c r="L47" s="117">
        <f t="shared" si="0"/>
        <v>0</v>
      </c>
      <c r="M47" s="117">
        <f t="shared" si="1"/>
        <v>0</v>
      </c>
      <c r="N47" s="117">
        <f t="shared" si="2"/>
        <v>0</v>
      </c>
      <c r="O47" s="117">
        <f t="shared" si="3"/>
        <v>0</v>
      </c>
      <c r="P47" s="117">
        <f t="shared" si="4"/>
        <v>0</v>
      </c>
      <c r="Q47" s="117">
        <f t="shared" si="5"/>
        <v>0</v>
      </c>
    </row>
    <row r="48" spans="1:17" ht="15.95" customHeight="1" x14ac:dyDescent="0.2">
      <c r="A48" s="119">
        <v>30</v>
      </c>
      <c r="B48" s="115">
        <f>VLOOKUP($A48,'DO NOT MODIFY'!$A$5:$S$631,2,FALSE)</f>
        <v>0</v>
      </c>
      <c r="C48" s="115">
        <f>VLOOKUP($A48,'DO NOT MODIFY'!$A$5:$S$631,3,FALSE)</f>
        <v>0</v>
      </c>
      <c r="D48" s="116" t="str">
        <f>VLOOKUP($A48,'DO NOT MODIFY'!$A$5:$S$631,4,FALSE)</f>
        <v>Juniperus osteosperma</v>
      </c>
      <c r="E48" s="116" t="str">
        <f>VLOOKUP($A48,'DO NOT MODIFY'!$A$5:$S$631,5,FALSE)</f>
        <v>Utah Juniper</v>
      </c>
      <c r="F48" s="115" t="str">
        <f>VLOOKUP($A48,'DO NOT MODIFY'!$A$5:$S$631,7,FALSE)</f>
        <v>low</v>
      </c>
      <c r="G48" s="115">
        <f>VLOOKUP($A48,'DO NOT MODIFY'!$A$5:$S$631,6,FALSE)</f>
        <v>32</v>
      </c>
      <c r="H48" s="151"/>
      <c r="I48" s="148" t="str">
        <f>VLOOKUP($A48,'DO NOT MODIFY'!$A$5:$S$631,10,FALSE)</f>
        <v>6.0'</v>
      </c>
      <c r="J48" s="115">
        <f>VLOOKUP($A48,'DO NOT MODIFY'!$A$5:$S$631,11,FALSE)</f>
        <v>0</v>
      </c>
      <c r="K48" s="115">
        <f>VLOOKUP($A48,'DO NOT MODIFY'!$A$5:$S$631,12,FALSE)</f>
        <v>0</v>
      </c>
      <c r="L48" s="117">
        <f t="shared" si="0"/>
        <v>0</v>
      </c>
      <c r="M48" s="117">
        <f t="shared" si="1"/>
        <v>0</v>
      </c>
      <c r="N48" s="117">
        <f t="shared" si="2"/>
        <v>0</v>
      </c>
      <c r="O48" s="117">
        <f t="shared" si="3"/>
        <v>0</v>
      </c>
      <c r="P48" s="117">
        <f t="shared" si="4"/>
        <v>0</v>
      </c>
      <c r="Q48" s="117">
        <f t="shared" si="5"/>
        <v>0</v>
      </c>
    </row>
    <row r="49" spans="1:17" ht="15" x14ac:dyDescent="0.2">
      <c r="A49" s="119">
        <v>31</v>
      </c>
      <c r="B49" s="115">
        <f>VLOOKUP($A49,'DO NOT MODIFY'!$A$5:$S$631,2,FALSE)</f>
        <v>0</v>
      </c>
      <c r="C49" s="115">
        <f>VLOOKUP($A49,'DO NOT MODIFY'!$A$5:$S$631,3,FALSE)</f>
        <v>0</v>
      </c>
      <c r="D49" s="116" t="str">
        <f>VLOOKUP($A49,'DO NOT MODIFY'!$A$5:$S$631,4,FALSE)</f>
        <v>Juniperus scopulorum</v>
      </c>
      <c r="E49" s="116" t="str">
        <f>VLOOKUP($A49,'DO NOT MODIFY'!$A$5:$S$631,5,FALSE)</f>
        <v>Rocky Mountain Juniper</v>
      </c>
      <c r="F49" s="115" t="str">
        <f>VLOOKUP($A49,'DO NOT MODIFY'!$A$5:$S$631,7,FALSE)</f>
        <v>low</v>
      </c>
      <c r="G49" s="115">
        <f>VLOOKUP($A49,'DO NOT MODIFY'!$A$5:$S$631,6,FALSE)</f>
        <v>32</v>
      </c>
      <c r="H49" s="151"/>
      <c r="I49" s="148" t="str">
        <f>VLOOKUP($A49,'DO NOT MODIFY'!$A$5:$S$631,10,FALSE)</f>
        <v>6.0'</v>
      </c>
      <c r="J49" s="148">
        <f>VLOOKUP($A49,'DO NOT MODIFY'!$A$5:$S$631,11,FALSE)</f>
        <v>0</v>
      </c>
      <c r="K49" s="115">
        <f>VLOOKUP($A49,'DO NOT MODIFY'!$A$5:$S$631,12,FALSE)</f>
        <v>0</v>
      </c>
      <c r="L49" s="117">
        <f t="shared" si="0"/>
        <v>0</v>
      </c>
      <c r="M49" s="117">
        <f t="shared" si="1"/>
        <v>0</v>
      </c>
      <c r="N49" s="117">
        <f t="shared" si="2"/>
        <v>0</v>
      </c>
      <c r="O49" s="117">
        <f t="shared" si="3"/>
        <v>0</v>
      </c>
      <c r="P49" s="117">
        <f t="shared" si="4"/>
        <v>0</v>
      </c>
      <c r="Q49" s="117">
        <f t="shared" si="5"/>
        <v>0</v>
      </c>
    </row>
    <row r="50" spans="1:17" ht="15" x14ac:dyDescent="0.2">
      <c r="A50" s="119">
        <v>32</v>
      </c>
      <c r="B50" s="115">
        <f>VLOOKUP($A50,'DO NOT MODIFY'!$A$5:$S$631,2,FALSE)</f>
        <v>0</v>
      </c>
      <c r="C50" s="115">
        <f>VLOOKUP($A50,'DO NOT MODIFY'!$A$5:$S$631,3,FALSE)</f>
        <v>0</v>
      </c>
      <c r="D50" s="116" t="str">
        <f>VLOOKUP($A50,'DO NOT MODIFY'!$A$5:$S$631,4,FALSE)</f>
        <v>Juniperus virginiana</v>
      </c>
      <c r="E50" s="116" t="str">
        <f>VLOOKUP($A50,'DO NOT MODIFY'!$A$5:$S$631,5,FALSE)</f>
        <v>Easter Red Cedar Juniper</v>
      </c>
      <c r="F50" s="115" t="str">
        <f>VLOOKUP($A50,'DO NOT MODIFY'!$A$5:$S$631,7,FALSE)</f>
        <v>low</v>
      </c>
      <c r="G50" s="115">
        <f>VLOOKUP($A50,'DO NOT MODIFY'!$A$5:$S$631,6,FALSE)</f>
        <v>32</v>
      </c>
      <c r="H50" s="151"/>
      <c r="I50" s="148" t="str">
        <f>VLOOKUP($A50,'DO NOT MODIFY'!$A$5:$S$631,10,FALSE)</f>
        <v>#10</v>
      </c>
      <c r="J50" s="115">
        <f>VLOOKUP($A50,'DO NOT MODIFY'!$A$5:$S$631,11,FALSE)</f>
        <v>0</v>
      </c>
      <c r="K50" s="115">
        <f>VLOOKUP($A50,'DO NOT MODIFY'!$A$5:$S$631,12,FALSE)</f>
        <v>0</v>
      </c>
      <c r="L50" s="117">
        <f t="shared" si="0"/>
        <v>0</v>
      </c>
      <c r="M50" s="117">
        <f t="shared" si="1"/>
        <v>0</v>
      </c>
      <c r="N50" s="117">
        <f t="shared" si="2"/>
        <v>0</v>
      </c>
      <c r="O50" s="117">
        <f t="shared" si="3"/>
        <v>0</v>
      </c>
      <c r="P50" s="117">
        <f t="shared" si="4"/>
        <v>0</v>
      </c>
      <c r="Q50" s="117">
        <f t="shared" si="5"/>
        <v>0</v>
      </c>
    </row>
    <row r="51" spans="1:17" ht="15" x14ac:dyDescent="0.2">
      <c r="A51" s="119">
        <v>33</v>
      </c>
      <c r="B51" s="115">
        <f>VLOOKUP($A51,'DO NOT MODIFY'!$A$5:$S$631,2,FALSE)</f>
        <v>0</v>
      </c>
      <c r="C51" s="115">
        <f>VLOOKUP($A51,'DO NOT MODIFY'!$A$5:$S$631,3,FALSE)</f>
        <v>0</v>
      </c>
      <c r="D51" s="116" t="str">
        <f>VLOOKUP($A51,'DO NOT MODIFY'!$A$5:$S$631,4,FALSE)</f>
        <v>Koelreuteria paniculata</v>
      </c>
      <c r="E51" s="116" t="str">
        <f>VLOOKUP($A51,'DO NOT MODIFY'!$A$5:$S$631,5,FALSE)</f>
        <v xml:space="preserve">Goldenrain Tree </v>
      </c>
      <c r="F51" s="115" t="str">
        <f>VLOOKUP($A51,'DO NOT MODIFY'!$A$5:$S$631,7,FALSE)</f>
        <v>low</v>
      </c>
      <c r="G51" s="115">
        <f>VLOOKUP($A51,'DO NOT MODIFY'!$A$5:$S$631,6,FALSE)</f>
        <v>32</v>
      </c>
      <c r="H51" s="151"/>
      <c r="I51" s="148" t="str">
        <f>VLOOKUP($A51,'DO NOT MODIFY'!$A$5:$S$631,10,FALSE)</f>
        <v>2.0"</v>
      </c>
      <c r="J51" s="115">
        <f>VLOOKUP($A51,'DO NOT MODIFY'!$A$5:$S$631,11,FALSE)</f>
        <v>0</v>
      </c>
      <c r="K51" s="115">
        <f>VLOOKUP($A51,'DO NOT MODIFY'!$A$5:$S$631,12,FALSE)</f>
        <v>0</v>
      </c>
      <c r="L51" s="117">
        <f t="shared" si="0"/>
        <v>0</v>
      </c>
      <c r="M51" s="117">
        <f t="shared" si="1"/>
        <v>0</v>
      </c>
      <c r="N51" s="117">
        <f t="shared" si="2"/>
        <v>0</v>
      </c>
      <c r="O51" s="117">
        <f t="shared" si="3"/>
        <v>0</v>
      </c>
      <c r="P51" s="117">
        <f t="shared" si="4"/>
        <v>0</v>
      </c>
      <c r="Q51" s="117">
        <f t="shared" si="5"/>
        <v>0</v>
      </c>
    </row>
    <row r="52" spans="1:17" ht="15" x14ac:dyDescent="0.2">
      <c r="A52" s="119">
        <v>34</v>
      </c>
      <c r="B52" s="115">
        <f>VLOOKUP($A52,'DO NOT MODIFY'!$A$5:$S$631,2,FALSE)</f>
        <v>0</v>
      </c>
      <c r="C52" s="115">
        <f>VLOOKUP($A52,'DO NOT MODIFY'!$A$5:$S$631,3,FALSE)</f>
        <v>0</v>
      </c>
      <c r="D52" s="116" t="str">
        <f>VLOOKUP($A52,'DO NOT MODIFY'!$A$5:$S$631,4,FALSE)</f>
        <v>Malus sp.</v>
      </c>
      <c r="E52" s="116" t="str">
        <f>VLOOKUP($A52,'DO NOT MODIFY'!$A$5:$S$631,5,FALSE)</f>
        <v xml:space="preserve">Apple and Crabapple (all types) </v>
      </c>
      <c r="F52" s="115" t="str">
        <f>VLOOKUP($A52,'DO NOT MODIFY'!$A$5:$S$631,7,FALSE)</f>
        <v>moderate</v>
      </c>
      <c r="G52" s="115">
        <f>VLOOKUP($A52,'DO NOT MODIFY'!$A$5:$S$631,6,FALSE)</f>
        <v>32</v>
      </c>
      <c r="H52" s="151"/>
      <c r="I52" s="148" t="str">
        <f>VLOOKUP($A52,'DO NOT MODIFY'!$A$5:$S$631,10,FALSE)</f>
        <v>1.75-2.0"</v>
      </c>
      <c r="J52" s="115" t="str">
        <f>VLOOKUP($A52,'DO NOT MODIFY'!$A$5:$S$631,11,FALSE)</f>
        <v>10 shovels</v>
      </c>
      <c r="K52" s="115">
        <f>VLOOKUP($A52,'DO NOT MODIFY'!$A$5:$S$631,12,FALSE)</f>
        <v>3.9E-2</v>
      </c>
      <c r="L52" s="117">
        <f t="shared" si="0"/>
        <v>0</v>
      </c>
      <c r="M52" s="117">
        <f t="shared" si="1"/>
        <v>0</v>
      </c>
      <c r="N52" s="117">
        <f t="shared" si="2"/>
        <v>0</v>
      </c>
      <c r="O52" s="117">
        <f t="shared" si="3"/>
        <v>1</v>
      </c>
      <c r="P52" s="117">
        <f t="shared" si="4"/>
        <v>0</v>
      </c>
      <c r="Q52" s="117">
        <f t="shared" si="5"/>
        <v>0</v>
      </c>
    </row>
    <row r="53" spans="1:17" ht="15" x14ac:dyDescent="0.2">
      <c r="A53" s="88">
        <v>35</v>
      </c>
      <c r="B53" s="115">
        <f>VLOOKUP($A53,'DO NOT MODIFY'!$A$5:$S$631,2,FALSE)</f>
        <v>0</v>
      </c>
      <c r="C53" s="115">
        <f>VLOOKUP($A53,'DO NOT MODIFY'!$A$5:$S$631,3,FALSE)</f>
        <v>0</v>
      </c>
      <c r="D53" s="116" t="str">
        <f>VLOOKUP($A53,'DO NOT MODIFY'!$A$5:$S$631,4,FALSE)</f>
        <v>Picea abies 'Cupressina'</v>
      </c>
      <c r="E53" s="116" t="str">
        <f>VLOOKUP($A53,'DO NOT MODIFY'!$A$5:$S$631,5,FALSE)</f>
        <v>Fastigiate Norway Spruce</v>
      </c>
      <c r="F53" s="115" t="str">
        <f>VLOOKUP($A53,'DO NOT MODIFY'!$A$5:$S$631,7,FALSE)</f>
        <v>moderate</v>
      </c>
      <c r="G53" s="115">
        <f>VLOOKUP($A53,'DO NOT MODIFY'!$A$5:$S$631,6,FALSE)</f>
        <v>32</v>
      </c>
      <c r="H53" s="151"/>
      <c r="I53" s="148" t="str">
        <f>VLOOKUP($A53,'DO NOT MODIFY'!$A$5:$S$631,10,FALSE)</f>
        <v>6.0'</v>
      </c>
      <c r="J53" s="115">
        <f>VLOOKUP($A53,'DO NOT MODIFY'!$A$5:$S$631,11,FALSE)</f>
        <v>0</v>
      </c>
      <c r="K53" s="115">
        <f>VLOOKUP($A53,'DO NOT MODIFY'!$A$5:$S$631,12,FALSE)</f>
        <v>0</v>
      </c>
      <c r="L53" s="117">
        <f t="shared" si="0"/>
        <v>0</v>
      </c>
      <c r="M53" s="117">
        <f t="shared" si="1"/>
        <v>0</v>
      </c>
      <c r="N53" s="117">
        <f t="shared" si="2"/>
        <v>0</v>
      </c>
      <c r="O53" s="117">
        <f t="shared" si="3"/>
        <v>1</v>
      </c>
      <c r="P53" s="117">
        <f t="shared" si="4"/>
        <v>0</v>
      </c>
      <c r="Q53" s="117">
        <f t="shared" si="5"/>
        <v>0</v>
      </c>
    </row>
    <row r="54" spans="1:17" ht="15" x14ac:dyDescent="0.2">
      <c r="A54" s="88">
        <v>36</v>
      </c>
      <c r="B54" s="115">
        <f>VLOOKUP($A54,'DO NOT MODIFY'!$A$5:$S$631,2,FALSE)</f>
        <v>0</v>
      </c>
      <c r="C54" s="115">
        <f>VLOOKUP($A54,'DO NOT MODIFY'!$A$5:$S$631,3,FALSE)</f>
        <v>0</v>
      </c>
      <c r="D54" s="116" t="str">
        <f>VLOOKUP($A54,'DO NOT MODIFY'!$A$5:$S$631,4,FALSE)</f>
        <v>Picea glauca 'Densata'</v>
      </c>
      <c r="E54" s="116" t="str">
        <f>VLOOKUP($A54,'DO NOT MODIFY'!$A$5:$S$631,5,FALSE)</f>
        <v>Black Hills Spruce</v>
      </c>
      <c r="F54" s="115" t="str">
        <f>VLOOKUP($A54,'DO NOT MODIFY'!$A$5:$S$631,7,FALSE)</f>
        <v>moderate</v>
      </c>
      <c r="G54" s="115">
        <f>VLOOKUP($A54,'DO NOT MODIFY'!$A$5:$S$631,6,FALSE)</f>
        <v>32</v>
      </c>
      <c r="H54" s="151"/>
      <c r="I54" s="148" t="str">
        <f>VLOOKUP($A54,'DO NOT MODIFY'!$A$5:$S$631,10,FALSE)</f>
        <v>6.0'</v>
      </c>
      <c r="J54" s="115">
        <f>VLOOKUP($A54,'DO NOT MODIFY'!$A$5:$S$631,11,FALSE)</f>
        <v>0</v>
      </c>
      <c r="K54" s="115">
        <f>VLOOKUP($A54,'DO NOT MODIFY'!$A$5:$S$631,12,FALSE)</f>
        <v>0</v>
      </c>
      <c r="L54" s="117">
        <f t="shared" si="0"/>
        <v>0</v>
      </c>
      <c r="M54" s="117">
        <f t="shared" si="1"/>
        <v>0</v>
      </c>
      <c r="N54" s="117">
        <f t="shared" si="2"/>
        <v>0</v>
      </c>
      <c r="O54" s="117">
        <f t="shared" si="3"/>
        <v>1</v>
      </c>
      <c r="P54" s="117">
        <f t="shared" si="4"/>
        <v>0</v>
      </c>
      <c r="Q54" s="117">
        <f t="shared" si="5"/>
        <v>0</v>
      </c>
    </row>
    <row r="55" spans="1:17" ht="15" x14ac:dyDescent="0.2">
      <c r="A55" s="88">
        <v>37</v>
      </c>
      <c r="B55" s="115">
        <f>VLOOKUP($A55,'DO NOT MODIFY'!$A$5:$S$631,2,FALSE)</f>
        <v>0</v>
      </c>
      <c r="C55" s="115">
        <f>VLOOKUP($A55,'DO NOT MODIFY'!$A$5:$S$631,3,FALSE)</f>
        <v>0</v>
      </c>
      <c r="D55" s="116" t="str">
        <f>VLOOKUP($A55,'DO NOT MODIFY'!$A$5:$S$631,4,FALSE)</f>
        <v>Picea glauca 'Pendula'</v>
      </c>
      <c r="E55" s="116" t="str">
        <f>VLOOKUP($A55,'DO NOT MODIFY'!$A$5:$S$631,5,FALSE)</f>
        <v>Weeping White Spruce</v>
      </c>
      <c r="F55" s="115" t="str">
        <f>VLOOKUP($A55,'DO NOT MODIFY'!$A$5:$S$631,7,FALSE)</f>
        <v>moderate</v>
      </c>
      <c r="G55" s="115">
        <f>VLOOKUP($A55,'DO NOT MODIFY'!$A$5:$S$631,6,FALSE)</f>
        <v>32</v>
      </c>
      <c r="H55" s="151"/>
      <c r="I55" s="148" t="str">
        <f>VLOOKUP($A55,'DO NOT MODIFY'!$A$5:$S$631,10,FALSE)</f>
        <v>#6</v>
      </c>
      <c r="J55" s="115">
        <f>VLOOKUP($A55,'DO NOT MODIFY'!$A$5:$S$631,11,FALSE)</f>
        <v>0</v>
      </c>
      <c r="K55" s="115">
        <f>VLOOKUP($A55,'DO NOT MODIFY'!$A$5:$S$631,12,FALSE)</f>
        <v>0</v>
      </c>
      <c r="L55" s="117">
        <f t="shared" si="0"/>
        <v>0</v>
      </c>
      <c r="M55" s="117">
        <f t="shared" si="1"/>
        <v>0</v>
      </c>
      <c r="N55" s="117">
        <f t="shared" si="2"/>
        <v>0</v>
      </c>
      <c r="O55" s="117">
        <f t="shared" si="3"/>
        <v>1</v>
      </c>
      <c r="P55" s="117">
        <f t="shared" si="4"/>
        <v>0</v>
      </c>
      <c r="Q55" s="117">
        <f t="shared" si="5"/>
        <v>0</v>
      </c>
    </row>
    <row r="56" spans="1:17" ht="15" x14ac:dyDescent="0.2">
      <c r="A56" s="88">
        <v>38</v>
      </c>
      <c r="B56" s="115">
        <f>VLOOKUP($A56,'DO NOT MODIFY'!$A$5:$S$631,2,FALSE)</f>
        <v>0</v>
      </c>
      <c r="C56" s="115">
        <f>VLOOKUP($A56,'DO NOT MODIFY'!$A$5:$S$631,3,FALSE)</f>
        <v>0</v>
      </c>
      <c r="D56" s="116" t="str">
        <f>VLOOKUP($A56,'DO NOT MODIFY'!$A$5:$S$631,4,FALSE)</f>
        <v>Picea pungens</v>
      </c>
      <c r="E56" s="116" t="str">
        <f>VLOOKUP($A56,'DO NOT MODIFY'!$A$5:$S$631,5,FALSE)</f>
        <v>Colorado Spruce</v>
      </c>
      <c r="F56" s="115" t="str">
        <f>VLOOKUP($A56,'DO NOT MODIFY'!$A$5:$S$631,7,FALSE)</f>
        <v>moderate</v>
      </c>
      <c r="G56" s="115">
        <f>VLOOKUP($A56,'DO NOT MODIFY'!$A$5:$S$631,6,FALSE)</f>
        <v>32</v>
      </c>
      <c r="H56" s="151"/>
      <c r="I56" s="148" t="str">
        <f>VLOOKUP($A56,'DO NOT MODIFY'!$A$5:$S$631,10,FALSE)</f>
        <v>6.0'</v>
      </c>
      <c r="J56" s="115">
        <f>VLOOKUP($A56,'DO NOT MODIFY'!$A$5:$S$631,11,FALSE)</f>
        <v>0</v>
      </c>
      <c r="K56" s="115">
        <f>VLOOKUP($A56,'DO NOT MODIFY'!$A$5:$S$631,12,FALSE)</f>
        <v>0</v>
      </c>
      <c r="L56" s="117">
        <f t="shared" si="0"/>
        <v>0</v>
      </c>
      <c r="M56" s="117">
        <f t="shared" si="1"/>
        <v>0</v>
      </c>
      <c r="N56" s="117">
        <f t="shared" si="2"/>
        <v>0</v>
      </c>
      <c r="O56" s="117">
        <f t="shared" si="3"/>
        <v>1</v>
      </c>
      <c r="P56" s="117">
        <f t="shared" si="4"/>
        <v>0</v>
      </c>
      <c r="Q56" s="117">
        <f t="shared" si="5"/>
        <v>0</v>
      </c>
    </row>
    <row r="57" spans="1:17" ht="15" x14ac:dyDescent="0.2">
      <c r="A57" s="88">
        <v>39</v>
      </c>
      <c r="B57" s="115">
        <f>VLOOKUP($A57,'DO NOT MODIFY'!$A$5:$S$631,2,FALSE)</f>
        <v>0</v>
      </c>
      <c r="C57" s="115">
        <f>VLOOKUP($A57,'DO NOT MODIFY'!$A$5:$S$631,3,FALSE)</f>
        <v>0</v>
      </c>
      <c r="D57" s="116" t="str">
        <f>VLOOKUP($A57,'DO NOT MODIFY'!$A$5:$S$631,4,FALSE)</f>
        <v>Picea pungens 'Baby Blue Eyes'</v>
      </c>
      <c r="E57" s="116" t="str">
        <f>VLOOKUP($A57,'DO NOT MODIFY'!$A$5:$S$631,5,FALSE)</f>
        <v>Baby Blue Eyes Spruce</v>
      </c>
      <c r="F57" s="115" t="str">
        <f>VLOOKUP($A57,'DO NOT MODIFY'!$A$5:$S$631,7,FALSE)</f>
        <v>moderate</v>
      </c>
      <c r="G57" s="115">
        <f>VLOOKUP($A57,'DO NOT MODIFY'!$A$5:$S$631,6,FALSE)</f>
        <v>32</v>
      </c>
      <c r="H57" s="151"/>
      <c r="I57" s="148" t="str">
        <f>VLOOKUP($A57,'DO NOT MODIFY'!$A$5:$S$631,10,FALSE)</f>
        <v>6.0'</v>
      </c>
      <c r="J57" s="148">
        <f>VLOOKUP($A57,'DO NOT MODIFY'!$A$5:$S$631,11,FALSE)</f>
        <v>0</v>
      </c>
      <c r="K57" s="115">
        <f>VLOOKUP($A57,'DO NOT MODIFY'!$A$5:$S$631,12,FALSE)</f>
        <v>0</v>
      </c>
      <c r="L57" s="117">
        <f t="shared" si="0"/>
        <v>0</v>
      </c>
      <c r="M57" s="117">
        <f t="shared" si="1"/>
        <v>0</v>
      </c>
      <c r="N57" s="117">
        <f t="shared" si="2"/>
        <v>0</v>
      </c>
      <c r="O57" s="117">
        <f t="shared" si="3"/>
        <v>1</v>
      </c>
      <c r="P57" s="117">
        <f t="shared" si="4"/>
        <v>0</v>
      </c>
      <c r="Q57" s="117">
        <f t="shared" si="5"/>
        <v>0</v>
      </c>
    </row>
    <row r="58" spans="1:17" ht="15" x14ac:dyDescent="0.2">
      <c r="A58" s="88">
        <v>40</v>
      </c>
      <c r="B58" s="115">
        <f>VLOOKUP($A58,'DO NOT MODIFY'!$A$5:$S$631,2,FALSE)</f>
        <v>0</v>
      </c>
      <c r="C58" s="115">
        <f>VLOOKUP($A58,'DO NOT MODIFY'!$A$5:$S$631,3,FALSE)</f>
        <v>0</v>
      </c>
      <c r="D58" s="116" t="str">
        <f>VLOOKUP($A58,'DO NOT MODIFY'!$A$5:$S$631,4,FALSE)</f>
        <v>Picea pungens 'Hoopsii'</v>
      </c>
      <c r="E58" s="116" t="str">
        <f>VLOOKUP($A58,'DO NOT MODIFY'!$A$5:$S$631,5,FALSE)</f>
        <v>Hoopsii Spruce</v>
      </c>
      <c r="F58" s="115" t="str">
        <f>VLOOKUP($A58,'DO NOT MODIFY'!$A$5:$S$631,7,FALSE)</f>
        <v>moderate</v>
      </c>
      <c r="G58" s="115">
        <f>VLOOKUP($A58,'DO NOT MODIFY'!$A$5:$S$631,6,FALSE)</f>
        <v>32</v>
      </c>
      <c r="H58" s="151"/>
      <c r="I58" s="148" t="str">
        <f>VLOOKUP($A58,'DO NOT MODIFY'!$A$5:$S$631,10,FALSE)</f>
        <v>#10</v>
      </c>
      <c r="J58" s="115">
        <f>VLOOKUP($A58,'DO NOT MODIFY'!$A$5:$S$631,11,FALSE)</f>
        <v>0</v>
      </c>
      <c r="K58" s="115">
        <f>VLOOKUP($A58,'DO NOT MODIFY'!$A$5:$S$631,12,FALSE)</f>
        <v>0</v>
      </c>
      <c r="L58" s="117">
        <f t="shared" si="0"/>
        <v>0</v>
      </c>
      <c r="M58" s="117">
        <f t="shared" si="1"/>
        <v>0</v>
      </c>
      <c r="N58" s="117">
        <f t="shared" si="2"/>
        <v>0</v>
      </c>
      <c r="O58" s="117">
        <f t="shared" si="3"/>
        <v>1</v>
      </c>
      <c r="P58" s="117">
        <f t="shared" si="4"/>
        <v>0</v>
      </c>
      <c r="Q58" s="117">
        <f t="shared" si="5"/>
        <v>0</v>
      </c>
    </row>
    <row r="59" spans="1:17" ht="15" x14ac:dyDescent="0.2">
      <c r="A59" s="88">
        <v>41</v>
      </c>
      <c r="B59" s="115">
        <f>VLOOKUP($A59,'DO NOT MODIFY'!$A$5:$S$631,2,FALSE)</f>
        <v>0</v>
      </c>
      <c r="C59" s="115">
        <f>VLOOKUP($A59,'DO NOT MODIFY'!$A$5:$S$631,3,FALSE)</f>
        <v>0</v>
      </c>
      <c r="D59" s="116" t="str">
        <f>VLOOKUP($A59,'DO NOT MODIFY'!$A$5:$S$631,4,FALSE)</f>
        <v>Pinus aristata</v>
      </c>
      <c r="E59" s="116" t="str">
        <f>VLOOKUP($A59,'DO NOT MODIFY'!$A$5:$S$631,5,FALSE)</f>
        <v xml:space="preserve">Bristlecone pine </v>
      </c>
      <c r="F59" s="115" t="str">
        <f>VLOOKUP($A59,'DO NOT MODIFY'!$A$5:$S$631,7,FALSE)</f>
        <v>low</v>
      </c>
      <c r="G59" s="115">
        <f>VLOOKUP($A59,'DO NOT MODIFY'!$A$5:$S$631,6,FALSE)</f>
        <v>32</v>
      </c>
      <c r="H59" s="151"/>
      <c r="I59" s="148" t="str">
        <f>VLOOKUP($A59,'DO NOT MODIFY'!$A$5:$S$631,10,FALSE)</f>
        <v>6.0'</v>
      </c>
      <c r="J59" s="115">
        <f>VLOOKUP($A59,'DO NOT MODIFY'!$A$5:$S$631,11,FALSE)</f>
        <v>0</v>
      </c>
      <c r="K59" s="115">
        <f>VLOOKUP($A59,'DO NOT MODIFY'!$A$5:$S$631,12,FALSE)</f>
        <v>0</v>
      </c>
      <c r="L59" s="117">
        <f t="shared" si="0"/>
        <v>0</v>
      </c>
      <c r="M59" s="117">
        <f t="shared" si="1"/>
        <v>0</v>
      </c>
      <c r="N59" s="117">
        <f t="shared" si="2"/>
        <v>0</v>
      </c>
      <c r="O59" s="117">
        <f t="shared" si="3"/>
        <v>0</v>
      </c>
      <c r="P59" s="117">
        <f t="shared" si="4"/>
        <v>0</v>
      </c>
      <c r="Q59" s="117">
        <f t="shared" si="5"/>
        <v>0</v>
      </c>
    </row>
    <row r="60" spans="1:17" ht="15" x14ac:dyDescent="0.2">
      <c r="A60" s="88">
        <v>42</v>
      </c>
      <c r="B60" s="115">
        <f>VLOOKUP($A60,'DO NOT MODIFY'!$A$5:$S$631,2,FALSE)</f>
        <v>0</v>
      </c>
      <c r="C60" s="115">
        <f>VLOOKUP($A60,'DO NOT MODIFY'!$A$5:$S$631,3,FALSE)</f>
        <v>0</v>
      </c>
      <c r="D60" s="116" t="str">
        <f>VLOOKUP($A60,'DO NOT MODIFY'!$A$5:$S$631,4,FALSE)</f>
        <v>Pinus edulis</v>
      </c>
      <c r="E60" s="116" t="str">
        <f>VLOOKUP($A60,'DO NOT MODIFY'!$A$5:$S$631,5,FALSE)</f>
        <v>Pinon Pine</v>
      </c>
      <c r="F60" s="115" t="str">
        <f>VLOOKUP($A60,'DO NOT MODIFY'!$A$5:$S$631,7,FALSE)</f>
        <v>very low</v>
      </c>
      <c r="G60" s="115">
        <f>VLOOKUP($A60,'DO NOT MODIFY'!$A$5:$S$631,6,FALSE)</f>
        <v>32</v>
      </c>
      <c r="H60" s="151"/>
      <c r="I60" s="148" t="str">
        <f>VLOOKUP($A60,'DO NOT MODIFY'!$A$5:$S$631,10,FALSE)</f>
        <v>6.0'</v>
      </c>
      <c r="J60" s="115">
        <f>VLOOKUP($A60,'DO NOT MODIFY'!$A$5:$S$631,11,FALSE)</f>
        <v>0</v>
      </c>
      <c r="K60" s="115">
        <f>VLOOKUP($A60,'DO NOT MODIFY'!$A$5:$S$631,12,FALSE)</f>
        <v>0</v>
      </c>
      <c r="L60" s="117">
        <f t="shared" si="0"/>
        <v>0</v>
      </c>
      <c r="M60" s="117">
        <f t="shared" si="1"/>
        <v>0</v>
      </c>
      <c r="N60" s="117">
        <f t="shared" si="2"/>
        <v>0</v>
      </c>
      <c r="O60" s="117">
        <f t="shared" si="3"/>
        <v>0</v>
      </c>
      <c r="P60" s="117">
        <f t="shared" si="4"/>
        <v>0</v>
      </c>
      <c r="Q60" s="117">
        <f t="shared" si="5"/>
        <v>0</v>
      </c>
    </row>
    <row r="61" spans="1:17" ht="15" x14ac:dyDescent="0.2">
      <c r="A61" s="88">
        <v>43</v>
      </c>
      <c r="B61" s="115">
        <f>VLOOKUP($A61,'DO NOT MODIFY'!$A$5:$S$631,2,FALSE)</f>
        <v>0</v>
      </c>
      <c r="C61" s="115">
        <f>VLOOKUP($A61,'DO NOT MODIFY'!$A$5:$S$631,3,FALSE)</f>
        <v>0</v>
      </c>
      <c r="D61" s="116" t="str">
        <f>VLOOKUP($A61,'DO NOT MODIFY'!$A$5:$S$631,4,FALSE)</f>
        <v>Pinus flexilis</v>
      </c>
      <c r="E61" s="116" t="str">
        <f>VLOOKUP($A61,'DO NOT MODIFY'!$A$5:$S$631,5,FALSE)</f>
        <v xml:space="preserve">Limber Pine </v>
      </c>
      <c r="F61" s="115" t="str">
        <f>VLOOKUP($A61,'DO NOT MODIFY'!$A$5:$S$631,7,FALSE)</f>
        <v>low</v>
      </c>
      <c r="G61" s="115">
        <f>VLOOKUP($A61,'DO NOT MODIFY'!$A$5:$S$631,6,FALSE)</f>
        <v>32</v>
      </c>
      <c r="H61" s="151"/>
      <c r="I61" s="148" t="str">
        <f>VLOOKUP($A61,'DO NOT MODIFY'!$A$5:$S$631,10,FALSE)</f>
        <v>6.0'</v>
      </c>
      <c r="J61" s="115">
        <f>VLOOKUP($A61,'DO NOT MODIFY'!$A$5:$S$631,11,FALSE)</f>
        <v>0</v>
      </c>
      <c r="K61" s="115">
        <f>VLOOKUP($A61,'DO NOT MODIFY'!$A$5:$S$631,12,FALSE)</f>
        <v>0</v>
      </c>
      <c r="L61" s="117">
        <f t="shared" si="0"/>
        <v>0</v>
      </c>
      <c r="M61" s="117">
        <f t="shared" si="1"/>
        <v>0</v>
      </c>
      <c r="N61" s="117">
        <f t="shared" si="2"/>
        <v>0</v>
      </c>
      <c r="O61" s="117">
        <f t="shared" si="3"/>
        <v>0</v>
      </c>
      <c r="P61" s="117">
        <f t="shared" si="4"/>
        <v>0</v>
      </c>
      <c r="Q61" s="117">
        <f t="shared" si="5"/>
        <v>0</v>
      </c>
    </row>
    <row r="62" spans="1:17" ht="15" x14ac:dyDescent="0.2">
      <c r="A62" s="88">
        <v>44</v>
      </c>
      <c r="B62" s="115">
        <f>VLOOKUP($A62,'DO NOT MODIFY'!$A$5:$S$631,2,FALSE)</f>
        <v>0</v>
      </c>
      <c r="C62" s="115">
        <f>VLOOKUP($A62,'DO NOT MODIFY'!$A$5:$S$631,3,FALSE)</f>
        <v>0</v>
      </c>
      <c r="D62" s="116" t="str">
        <f>VLOOKUP($A62,'DO NOT MODIFY'!$A$5:$S$631,4,FALSE)</f>
        <v>Pinus heldreichii (leucodermis)</v>
      </c>
      <c r="E62" s="116" t="str">
        <f>VLOOKUP($A62,'DO NOT MODIFY'!$A$5:$S$631,5,FALSE)</f>
        <v>Bosnian Pine</v>
      </c>
      <c r="F62" s="115" t="str">
        <f>VLOOKUP($A62,'DO NOT MODIFY'!$A$5:$S$631,7,FALSE)</f>
        <v>low</v>
      </c>
      <c r="G62" s="115">
        <f>VLOOKUP($A62,'DO NOT MODIFY'!$A$5:$S$631,6,FALSE)</f>
        <v>32</v>
      </c>
      <c r="H62" s="151"/>
      <c r="I62" s="148" t="str">
        <f>VLOOKUP($A62,'DO NOT MODIFY'!$A$5:$S$631,10,FALSE)</f>
        <v>6.0'</v>
      </c>
      <c r="J62" s="115">
        <f>VLOOKUP($A62,'DO NOT MODIFY'!$A$5:$S$631,11,FALSE)</f>
        <v>0</v>
      </c>
      <c r="K62" s="115">
        <f>VLOOKUP($A62,'DO NOT MODIFY'!$A$5:$S$631,12,FALSE)</f>
        <v>0</v>
      </c>
      <c r="L62" s="117">
        <f t="shared" si="0"/>
        <v>0</v>
      </c>
      <c r="M62" s="117">
        <f t="shared" si="1"/>
        <v>0</v>
      </c>
      <c r="N62" s="117">
        <f t="shared" si="2"/>
        <v>0</v>
      </c>
      <c r="O62" s="117">
        <f t="shared" si="3"/>
        <v>0</v>
      </c>
      <c r="P62" s="117">
        <f t="shared" si="4"/>
        <v>0</v>
      </c>
      <c r="Q62" s="117">
        <f t="shared" si="5"/>
        <v>0</v>
      </c>
    </row>
    <row r="63" spans="1:17" ht="15" x14ac:dyDescent="0.2">
      <c r="A63" s="88">
        <v>45</v>
      </c>
      <c r="B63" s="115">
        <f>VLOOKUP($A63,'DO NOT MODIFY'!$A$5:$S$631,2,FALSE)</f>
        <v>0</v>
      </c>
      <c r="C63" s="115">
        <f>VLOOKUP($A63,'DO NOT MODIFY'!$A$5:$S$631,3,FALSE)</f>
        <v>0</v>
      </c>
      <c r="D63" s="116" t="str">
        <f>VLOOKUP($A63,'DO NOT MODIFY'!$A$5:$S$631,4,FALSE)</f>
        <v>Pinus nigra</v>
      </c>
      <c r="E63" s="116" t="str">
        <f>VLOOKUP($A63,'DO NOT MODIFY'!$A$5:$S$631,5,FALSE)</f>
        <v xml:space="preserve">Austrian Pine </v>
      </c>
      <c r="F63" s="115" t="str">
        <f>VLOOKUP($A63,'DO NOT MODIFY'!$A$5:$S$631,7,FALSE)</f>
        <v>low</v>
      </c>
      <c r="G63" s="115">
        <f>VLOOKUP($A63,'DO NOT MODIFY'!$A$5:$S$631,6,FALSE)</f>
        <v>32</v>
      </c>
      <c r="H63" s="151"/>
      <c r="I63" s="148" t="str">
        <f>VLOOKUP($A63,'DO NOT MODIFY'!$A$5:$S$631,10,FALSE)</f>
        <v>6.0'</v>
      </c>
      <c r="J63" s="115">
        <f>VLOOKUP($A63,'DO NOT MODIFY'!$A$5:$S$631,11,FALSE)</f>
        <v>0</v>
      </c>
      <c r="K63" s="115">
        <f>VLOOKUP($A63,'DO NOT MODIFY'!$A$5:$S$631,12,FALSE)</f>
        <v>0</v>
      </c>
      <c r="L63" s="117">
        <f t="shared" si="0"/>
        <v>0</v>
      </c>
      <c r="M63" s="117">
        <f t="shared" si="1"/>
        <v>0</v>
      </c>
      <c r="N63" s="117">
        <f t="shared" si="2"/>
        <v>0</v>
      </c>
      <c r="O63" s="117">
        <f t="shared" si="3"/>
        <v>0</v>
      </c>
      <c r="P63" s="117">
        <f t="shared" si="4"/>
        <v>0</v>
      </c>
      <c r="Q63" s="117">
        <f t="shared" si="5"/>
        <v>0</v>
      </c>
    </row>
    <row r="64" spans="1:17" ht="15" x14ac:dyDescent="0.2">
      <c r="A64" s="88">
        <v>46</v>
      </c>
      <c r="B64" s="115">
        <f>VLOOKUP($A64,'DO NOT MODIFY'!$A$5:$S$631,2,FALSE)</f>
        <v>0</v>
      </c>
      <c r="C64" s="115">
        <f>VLOOKUP($A64,'DO NOT MODIFY'!$A$5:$S$631,3,FALSE)</f>
        <v>0</v>
      </c>
      <c r="D64" s="116" t="str">
        <f>VLOOKUP($A64,'DO NOT MODIFY'!$A$5:$S$631,4,FALSE)</f>
        <v>Pinus nigra 'Arnold Sentinel' or 'Frank'</v>
      </c>
      <c r="E64" s="116" t="str">
        <f>VLOOKUP($A64,'DO NOT MODIFY'!$A$5:$S$631,5,FALSE)</f>
        <v>Columnar Austrian Pine</v>
      </c>
      <c r="F64" s="115" t="str">
        <f>VLOOKUP($A64,'DO NOT MODIFY'!$A$5:$S$631,7,FALSE)</f>
        <v>low</v>
      </c>
      <c r="G64" s="115">
        <f>VLOOKUP($A64,'DO NOT MODIFY'!$A$5:$S$631,6,FALSE)</f>
        <v>32</v>
      </c>
      <c r="H64" s="151"/>
      <c r="I64" s="148" t="str">
        <f>VLOOKUP($A64,'DO NOT MODIFY'!$A$5:$S$631,10,FALSE)</f>
        <v>5.0'</v>
      </c>
      <c r="J64" s="115">
        <f>VLOOKUP($A64,'DO NOT MODIFY'!$A$5:$S$631,11,FALSE)</f>
        <v>0</v>
      </c>
      <c r="K64" s="115">
        <f>VLOOKUP($A64,'DO NOT MODIFY'!$A$5:$S$631,12,FALSE)</f>
        <v>0</v>
      </c>
      <c r="L64" s="117">
        <f t="shared" si="0"/>
        <v>0</v>
      </c>
      <c r="M64" s="117">
        <f t="shared" si="1"/>
        <v>0</v>
      </c>
      <c r="N64" s="117">
        <f t="shared" si="2"/>
        <v>0</v>
      </c>
      <c r="O64" s="117">
        <f t="shared" si="3"/>
        <v>0</v>
      </c>
      <c r="P64" s="117">
        <f t="shared" si="4"/>
        <v>0</v>
      </c>
      <c r="Q64" s="117">
        <f t="shared" si="5"/>
        <v>0</v>
      </c>
    </row>
    <row r="65" spans="1:17" ht="15" x14ac:dyDescent="0.2">
      <c r="A65" s="88">
        <v>47</v>
      </c>
      <c r="B65" s="115">
        <f>VLOOKUP($A65,'DO NOT MODIFY'!$A$5:$S$631,2,FALSE)</f>
        <v>0</v>
      </c>
      <c r="C65" s="115">
        <f>VLOOKUP($A65,'DO NOT MODIFY'!$A$5:$S$631,3,FALSE)</f>
        <v>0</v>
      </c>
      <c r="D65" s="116" t="str">
        <f>VLOOKUP($A65,'DO NOT MODIFY'!$A$5:$S$631,4,FALSE)</f>
        <v>Pinus ponderosa</v>
      </c>
      <c r="E65" s="116" t="str">
        <f>VLOOKUP($A65,'DO NOT MODIFY'!$A$5:$S$631,5,FALSE)</f>
        <v xml:space="preserve">Ponderosa Pine </v>
      </c>
      <c r="F65" s="115" t="str">
        <f>VLOOKUP($A65,'DO NOT MODIFY'!$A$5:$S$631,7,FALSE)</f>
        <v>low</v>
      </c>
      <c r="G65" s="115">
        <f>VLOOKUP($A65,'DO NOT MODIFY'!$A$5:$S$631,6,FALSE)</f>
        <v>32</v>
      </c>
      <c r="H65" s="151"/>
      <c r="I65" s="148" t="str">
        <f>VLOOKUP($A65,'DO NOT MODIFY'!$A$5:$S$631,10,FALSE)</f>
        <v>6.0'</v>
      </c>
      <c r="J65" s="115">
        <f>VLOOKUP($A65,'DO NOT MODIFY'!$A$5:$S$631,11,FALSE)</f>
        <v>0</v>
      </c>
      <c r="K65" s="115">
        <f>VLOOKUP($A65,'DO NOT MODIFY'!$A$5:$S$631,12,FALSE)</f>
        <v>0</v>
      </c>
      <c r="L65" s="117">
        <f t="shared" si="0"/>
        <v>0</v>
      </c>
      <c r="M65" s="117">
        <f t="shared" si="1"/>
        <v>0</v>
      </c>
      <c r="N65" s="117">
        <f t="shared" si="2"/>
        <v>0</v>
      </c>
      <c r="O65" s="117">
        <f t="shared" si="3"/>
        <v>0</v>
      </c>
      <c r="P65" s="117">
        <f t="shared" si="4"/>
        <v>0</v>
      </c>
      <c r="Q65" s="117">
        <f t="shared" si="5"/>
        <v>0</v>
      </c>
    </row>
    <row r="66" spans="1:17" ht="15" x14ac:dyDescent="0.2">
      <c r="A66" s="88">
        <v>48</v>
      </c>
      <c r="B66" s="115">
        <f>VLOOKUP($A66,'DO NOT MODIFY'!$A$5:$S$631,2,FALSE)</f>
        <v>0</v>
      </c>
      <c r="C66" s="115">
        <f>VLOOKUP($A66,'DO NOT MODIFY'!$A$5:$S$631,3,FALSE)</f>
        <v>0</v>
      </c>
      <c r="D66" s="116" t="str">
        <f>VLOOKUP($A66,'DO NOT MODIFY'!$A$5:$S$631,4,FALSE)</f>
        <v>Pinus strobiformis</v>
      </c>
      <c r="E66" s="116" t="str">
        <f>VLOOKUP($A66,'DO NOT MODIFY'!$A$5:$S$631,5,FALSE)</f>
        <v xml:space="preserve">Southwestern White Pine </v>
      </c>
      <c r="F66" s="115" t="str">
        <f>VLOOKUP($A66,'DO NOT MODIFY'!$A$5:$S$631,7,FALSE)</f>
        <v>low</v>
      </c>
      <c r="G66" s="115">
        <f>VLOOKUP($A66,'DO NOT MODIFY'!$A$5:$S$631,6,FALSE)</f>
        <v>32</v>
      </c>
      <c r="H66" s="151"/>
      <c r="I66" s="148" t="str">
        <f>VLOOKUP($A66,'DO NOT MODIFY'!$A$5:$S$631,10,FALSE)</f>
        <v>6.0'</v>
      </c>
      <c r="J66" s="115">
        <f>VLOOKUP($A66,'DO NOT MODIFY'!$A$5:$S$631,11,FALSE)</f>
        <v>0</v>
      </c>
      <c r="K66" s="115">
        <f>VLOOKUP($A66,'DO NOT MODIFY'!$A$5:$S$631,12,FALSE)</f>
        <v>0</v>
      </c>
      <c r="L66" s="117">
        <f t="shared" si="0"/>
        <v>0</v>
      </c>
      <c r="M66" s="117">
        <f t="shared" si="1"/>
        <v>0</v>
      </c>
      <c r="N66" s="117">
        <f t="shared" si="2"/>
        <v>0</v>
      </c>
      <c r="O66" s="117">
        <f t="shared" si="3"/>
        <v>0</v>
      </c>
      <c r="P66" s="117">
        <f t="shared" si="4"/>
        <v>0</v>
      </c>
      <c r="Q66" s="117">
        <f t="shared" si="5"/>
        <v>0</v>
      </c>
    </row>
    <row r="67" spans="1:17" ht="15" x14ac:dyDescent="0.2">
      <c r="A67" s="88">
        <v>49</v>
      </c>
      <c r="B67" s="115">
        <f>VLOOKUP($A67,'DO NOT MODIFY'!$A$5:$S$631,2,FALSE)</f>
        <v>0</v>
      </c>
      <c r="C67" s="115">
        <f>VLOOKUP($A67,'DO NOT MODIFY'!$A$5:$S$631,3,FALSE)</f>
        <v>0</v>
      </c>
      <c r="D67" s="116" t="str">
        <f>VLOOKUP($A67,'DO NOT MODIFY'!$A$5:$S$631,4,FALSE)</f>
        <v>Pinus sylvestris</v>
      </c>
      <c r="E67" s="116" t="str">
        <f>VLOOKUP($A67,'DO NOT MODIFY'!$A$5:$S$631,5,FALSE)</f>
        <v xml:space="preserve">Scotch Pine </v>
      </c>
      <c r="F67" s="115" t="str">
        <f>VLOOKUP($A67,'DO NOT MODIFY'!$A$5:$S$631,7,FALSE)</f>
        <v>low</v>
      </c>
      <c r="G67" s="115">
        <f>VLOOKUP($A67,'DO NOT MODIFY'!$A$5:$S$631,6,FALSE)</f>
        <v>32</v>
      </c>
      <c r="H67" s="151"/>
      <c r="I67" s="148" t="str">
        <f>VLOOKUP($A67,'DO NOT MODIFY'!$A$5:$S$631,10,FALSE)</f>
        <v>6.0'</v>
      </c>
      <c r="J67" s="148">
        <f>VLOOKUP($A67,'DO NOT MODIFY'!$A$5:$S$631,11,FALSE)</f>
        <v>0</v>
      </c>
      <c r="K67" s="115">
        <f>VLOOKUP($A67,'DO NOT MODIFY'!$A$5:$S$631,12,FALSE)</f>
        <v>0</v>
      </c>
      <c r="L67" s="117">
        <f t="shared" si="0"/>
        <v>0</v>
      </c>
      <c r="M67" s="117">
        <f t="shared" si="1"/>
        <v>0</v>
      </c>
      <c r="N67" s="117">
        <f t="shared" si="2"/>
        <v>0</v>
      </c>
      <c r="O67" s="117">
        <f t="shared" si="3"/>
        <v>0</v>
      </c>
      <c r="P67" s="117">
        <f t="shared" si="4"/>
        <v>0</v>
      </c>
      <c r="Q67" s="117">
        <f t="shared" si="5"/>
        <v>0</v>
      </c>
    </row>
    <row r="68" spans="1:17" ht="15" x14ac:dyDescent="0.2">
      <c r="A68" s="88">
        <v>50</v>
      </c>
      <c r="B68" s="115">
        <f>VLOOKUP($A68,'DO NOT MODIFY'!$A$5:$S$631,2,FALSE)</f>
        <v>0</v>
      </c>
      <c r="C68" s="115">
        <f>VLOOKUP($A68,'DO NOT MODIFY'!$A$5:$S$631,3,FALSE)</f>
        <v>0</v>
      </c>
      <c r="D68" s="116" t="str">
        <f>VLOOKUP($A68,'DO NOT MODIFY'!$A$5:$S$631,4,FALSE)</f>
        <v>Prunus cerasus 'Montmorency'</v>
      </c>
      <c r="E68" s="116" t="str">
        <f>VLOOKUP($A68,'DO NOT MODIFY'!$A$5:$S$631,5,FALSE)</f>
        <v>Sour Cherry</v>
      </c>
      <c r="F68" s="115" t="str">
        <f>VLOOKUP($A68,'DO NOT MODIFY'!$A$5:$S$631,7,FALSE)</f>
        <v>moderate</v>
      </c>
      <c r="G68" s="115">
        <f>VLOOKUP($A68,'DO NOT MODIFY'!$A$5:$S$631,6,FALSE)</f>
        <v>32</v>
      </c>
      <c r="H68" s="151"/>
      <c r="I68" s="148" t="str">
        <f>VLOOKUP($A68,'DO NOT MODIFY'!$A$5:$S$631,10,FALSE)</f>
        <v>#10</v>
      </c>
      <c r="J68" s="115">
        <f>VLOOKUP($A68,'DO NOT MODIFY'!$A$5:$S$631,11,FALSE)</f>
        <v>1</v>
      </c>
      <c r="K68" s="115">
        <f>VLOOKUP($A68,'DO NOT MODIFY'!$A$5:$S$631,12,FALSE)</f>
        <v>3.9E-2</v>
      </c>
      <c r="L68" s="117">
        <f t="shared" si="0"/>
        <v>0</v>
      </c>
      <c r="M68" s="117">
        <f t="shared" si="1"/>
        <v>0</v>
      </c>
      <c r="N68" s="117">
        <f t="shared" si="2"/>
        <v>0</v>
      </c>
      <c r="O68" s="117">
        <f t="shared" si="3"/>
        <v>1</v>
      </c>
      <c r="P68" s="117">
        <f t="shared" si="4"/>
        <v>0</v>
      </c>
      <c r="Q68" s="117">
        <f t="shared" si="5"/>
        <v>0</v>
      </c>
    </row>
    <row r="69" spans="1:17" ht="15" x14ac:dyDescent="0.2">
      <c r="A69" s="88">
        <v>51</v>
      </c>
      <c r="B69" s="115">
        <f>VLOOKUP($A69,'DO NOT MODIFY'!$A$5:$S$631,2,FALSE)</f>
        <v>0</v>
      </c>
      <c r="C69" s="115">
        <f>VLOOKUP($A69,'DO NOT MODIFY'!$A$5:$S$631,3,FALSE)</f>
        <v>0</v>
      </c>
      <c r="D69" s="116" t="str">
        <f>VLOOKUP($A69,'DO NOT MODIFY'!$A$5:$S$631,4,FALSE)</f>
        <v>Prunus nigra 'Princess Kay'</v>
      </c>
      <c r="E69" s="116" t="str">
        <f>VLOOKUP($A69,'DO NOT MODIFY'!$A$5:$S$631,5,FALSE)</f>
        <v>Princess Kay Plum</v>
      </c>
      <c r="F69" s="115" t="str">
        <f>VLOOKUP($A69,'DO NOT MODIFY'!$A$5:$S$631,7,FALSE)</f>
        <v>moderate</v>
      </c>
      <c r="G69" s="115">
        <f>VLOOKUP($A69,'DO NOT MODIFY'!$A$5:$S$631,6,FALSE)</f>
        <v>32</v>
      </c>
      <c r="H69" s="151"/>
      <c r="I69" s="148" t="str">
        <f>VLOOKUP($A69,'DO NOT MODIFY'!$A$5:$S$631,10,FALSE)</f>
        <v>2.0"</v>
      </c>
      <c r="J69" s="115">
        <f>VLOOKUP($A69,'DO NOT MODIFY'!$A$5:$S$631,11,FALSE)</f>
        <v>0</v>
      </c>
      <c r="K69" s="115">
        <f>VLOOKUP($A69,'DO NOT MODIFY'!$A$5:$S$631,12,FALSE)</f>
        <v>0</v>
      </c>
      <c r="L69" s="117">
        <f t="shared" si="0"/>
        <v>0</v>
      </c>
      <c r="M69" s="117">
        <f t="shared" si="1"/>
        <v>0</v>
      </c>
      <c r="N69" s="117">
        <f t="shared" si="2"/>
        <v>0</v>
      </c>
      <c r="O69" s="117">
        <f t="shared" si="3"/>
        <v>1</v>
      </c>
      <c r="P69" s="117">
        <f t="shared" si="4"/>
        <v>0</v>
      </c>
      <c r="Q69" s="117">
        <f t="shared" si="5"/>
        <v>0</v>
      </c>
    </row>
    <row r="70" spans="1:17" ht="15" x14ac:dyDescent="0.2">
      <c r="A70" s="88">
        <v>52</v>
      </c>
      <c r="B70" s="115">
        <f>VLOOKUP($A70,'DO NOT MODIFY'!$A$5:$S$631,2,FALSE)</f>
        <v>0</v>
      </c>
      <c r="C70" s="115">
        <f>VLOOKUP($A70,'DO NOT MODIFY'!$A$5:$S$631,3,FALSE)</f>
        <v>0</v>
      </c>
      <c r="D70" s="116" t="str">
        <f>VLOOKUP($A70,'DO NOT MODIFY'!$A$5:$S$631,4,FALSE)</f>
        <v>Prunus virginiana 'Shubert'</v>
      </c>
      <c r="E70" s="116" t="str">
        <f>VLOOKUP($A70,'DO NOT MODIFY'!$A$5:$S$631,5,FALSE)</f>
        <v>Canada Red Chokecherry</v>
      </c>
      <c r="F70" s="115" t="str">
        <f>VLOOKUP($A70,'DO NOT MODIFY'!$A$5:$S$631,7,FALSE)</f>
        <v>low</v>
      </c>
      <c r="G70" s="115">
        <f>VLOOKUP($A70,'DO NOT MODIFY'!$A$5:$S$631,6,FALSE)</f>
        <v>32</v>
      </c>
      <c r="H70" s="151"/>
      <c r="I70" s="148" t="str">
        <f>VLOOKUP($A70,'DO NOT MODIFY'!$A$5:$S$631,10,FALSE)</f>
        <v>2.0"</v>
      </c>
      <c r="J70" s="115">
        <f>VLOOKUP($A70,'DO NOT MODIFY'!$A$5:$S$631,11,FALSE)</f>
        <v>0</v>
      </c>
      <c r="K70" s="115">
        <f>VLOOKUP($A70,'DO NOT MODIFY'!$A$5:$S$631,12,FALSE)</f>
        <v>0</v>
      </c>
      <c r="L70" s="117">
        <f t="shared" si="0"/>
        <v>0</v>
      </c>
      <c r="M70" s="117">
        <f t="shared" si="1"/>
        <v>0</v>
      </c>
      <c r="N70" s="117">
        <f t="shared" si="2"/>
        <v>0</v>
      </c>
      <c r="O70" s="117">
        <f t="shared" si="3"/>
        <v>0</v>
      </c>
      <c r="P70" s="117">
        <f t="shared" si="4"/>
        <v>0</v>
      </c>
      <c r="Q70" s="117">
        <f t="shared" si="5"/>
        <v>0</v>
      </c>
    </row>
    <row r="71" spans="1:17" ht="15" x14ac:dyDescent="0.2">
      <c r="A71" s="88">
        <v>53</v>
      </c>
      <c r="B71" s="115">
        <f>VLOOKUP($A71,'DO NOT MODIFY'!$A$5:$S$631,2,FALSE)</f>
        <v>0</v>
      </c>
      <c r="C71" s="115">
        <f>VLOOKUP($A71,'DO NOT MODIFY'!$A$5:$S$631,3,FALSE)</f>
        <v>0</v>
      </c>
      <c r="D71" s="116" t="str">
        <f>VLOOKUP($A71,'DO NOT MODIFY'!$A$5:$S$631,4,FALSE)</f>
        <v>Pseudotsuga menziesii var. glauca</v>
      </c>
      <c r="E71" s="116" t="str">
        <f>VLOOKUP($A71,'DO NOT MODIFY'!$A$5:$S$631,5,FALSE)</f>
        <v>Franco Rocky Mountain Douglas Fir</v>
      </c>
      <c r="F71" s="115" t="str">
        <f>VLOOKUP($A71,'DO NOT MODIFY'!$A$5:$S$631,7,FALSE)</f>
        <v>moderate</v>
      </c>
      <c r="G71" s="115">
        <f>VLOOKUP($A71,'DO NOT MODIFY'!$A$5:$S$631,6,FALSE)</f>
        <v>32</v>
      </c>
      <c r="H71" s="151"/>
      <c r="I71" s="148" t="str">
        <f>VLOOKUP($A71,'DO NOT MODIFY'!$A$5:$S$631,10,FALSE)</f>
        <v>2.0"</v>
      </c>
      <c r="J71" s="115">
        <f>VLOOKUP($A71,'DO NOT MODIFY'!$A$5:$S$631,11,FALSE)</f>
        <v>0</v>
      </c>
      <c r="K71" s="115">
        <f>VLOOKUP($A71,'DO NOT MODIFY'!$A$5:$S$631,12,FALSE)</f>
        <v>0</v>
      </c>
      <c r="L71" s="117">
        <f t="shared" si="0"/>
        <v>0</v>
      </c>
      <c r="M71" s="117">
        <f t="shared" si="1"/>
        <v>0</v>
      </c>
      <c r="N71" s="117">
        <f t="shared" si="2"/>
        <v>0</v>
      </c>
      <c r="O71" s="117">
        <f t="shared" si="3"/>
        <v>1</v>
      </c>
      <c r="P71" s="117">
        <f t="shared" si="4"/>
        <v>0</v>
      </c>
      <c r="Q71" s="117">
        <f t="shared" si="5"/>
        <v>0</v>
      </c>
    </row>
    <row r="72" spans="1:17" ht="15" x14ac:dyDescent="0.2">
      <c r="A72" s="88">
        <v>54</v>
      </c>
      <c r="B72" s="115">
        <f>VLOOKUP($A72,'DO NOT MODIFY'!$A$5:$S$631,2,FALSE)</f>
        <v>0</v>
      </c>
      <c r="C72" s="115">
        <f>VLOOKUP($A72,'DO NOT MODIFY'!$A$5:$S$631,3,FALSE)</f>
        <v>0</v>
      </c>
      <c r="D72" s="116" t="str">
        <f>VLOOKUP($A72,'DO NOT MODIFY'!$A$5:$S$631,4,FALSE)</f>
        <v>Pyrus calleryana 'Aristocrat'</v>
      </c>
      <c r="E72" s="116" t="str">
        <f>VLOOKUP($A72,'DO NOT MODIFY'!$A$5:$S$631,5,FALSE)</f>
        <v xml:space="preserve">Aristocrat Pear </v>
      </c>
      <c r="F72" s="115" t="str">
        <f>VLOOKUP($A72,'DO NOT MODIFY'!$A$5:$S$631,7,FALSE)</f>
        <v>moderate</v>
      </c>
      <c r="G72" s="115">
        <f>VLOOKUP($A72,'DO NOT MODIFY'!$A$5:$S$631,6,FALSE)</f>
        <v>32</v>
      </c>
      <c r="H72" s="151"/>
      <c r="I72" s="148" t="str">
        <f>VLOOKUP($A72,'DO NOT MODIFY'!$A$5:$S$631,10,FALSE)</f>
        <v>2.0"</v>
      </c>
      <c r="J72" s="115">
        <f>VLOOKUP($A72,'DO NOT MODIFY'!$A$5:$S$631,11,FALSE)</f>
        <v>0</v>
      </c>
      <c r="K72" s="115">
        <f>VLOOKUP($A72,'DO NOT MODIFY'!$A$5:$S$631,12,FALSE)</f>
        <v>0</v>
      </c>
      <c r="L72" s="117">
        <f t="shared" si="0"/>
        <v>0</v>
      </c>
      <c r="M72" s="117">
        <f t="shared" si="1"/>
        <v>0</v>
      </c>
      <c r="N72" s="117">
        <f t="shared" si="2"/>
        <v>0</v>
      </c>
      <c r="O72" s="117">
        <f t="shared" si="3"/>
        <v>1</v>
      </c>
      <c r="P72" s="117">
        <f t="shared" si="4"/>
        <v>0</v>
      </c>
      <c r="Q72" s="117">
        <f t="shared" si="5"/>
        <v>0</v>
      </c>
    </row>
    <row r="73" spans="1:17" ht="15" x14ac:dyDescent="0.2">
      <c r="A73" s="88">
        <v>55</v>
      </c>
      <c r="B73" s="115">
        <f>VLOOKUP($A73,'DO NOT MODIFY'!$A$5:$S$631,2,FALSE)</f>
        <v>0</v>
      </c>
      <c r="C73" s="115">
        <f>VLOOKUP($A73,'DO NOT MODIFY'!$A$5:$S$631,3,FALSE)</f>
        <v>0</v>
      </c>
      <c r="D73" s="116" t="str">
        <f>VLOOKUP($A73,'DO NOT MODIFY'!$A$5:$S$631,4,FALSE)</f>
        <v>Pyrus calleryana 'Autumn Blaze'</v>
      </c>
      <c r="E73" s="116" t="str">
        <f>VLOOKUP($A73,'DO NOT MODIFY'!$A$5:$S$631,5,FALSE)</f>
        <v>Autumn Blaze Pear</v>
      </c>
      <c r="F73" s="115" t="str">
        <f>VLOOKUP($A73,'DO NOT MODIFY'!$A$5:$S$631,7,FALSE)</f>
        <v>moderate</v>
      </c>
      <c r="G73" s="115">
        <f>VLOOKUP($A73,'DO NOT MODIFY'!$A$5:$S$631,6,FALSE)</f>
        <v>32</v>
      </c>
      <c r="H73" s="151"/>
      <c r="I73" s="148" t="str">
        <f>VLOOKUP($A73,'DO NOT MODIFY'!$A$5:$S$631,10,FALSE)</f>
        <v>2.0"</v>
      </c>
      <c r="J73" s="115">
        <f>VLOOKUP($A73,'DO NOT MODIFY'!$A$5:$S$631,11,FALSE)</f>
        <v>0</v>
      </c>
      <c r="K73" s="115">
        <f>VLOOKUP($A73,'DO NOT MODIFY'!$A$5:$S$631,12,FALSE)</f>
        <v>0</v>
      </c>
      <c r="L73" s="117">
        <f t="shared" si="0"/>
        <v>0</v>
      </c>
      <c r="M73" s="117">
        <f t="shared" si="1"/>
        <v>0</v>
      </c>
      <c r="N73" s="117">
        <f t="shared" si="2"/>
        <v>0</v>
      </c>
      <c r="O73" s="117">
        <f t="shared" si="3"/>
        <v>1</v>
      </c>
      <c r="P73" s="117">
        <f t="shared" si="4"/>
        <v>0</v>
      </c>
      <c r="Q73" s="117">
        <f t="shared" si="5"/>
        <v>0</v>
      </c>
    </row>
    <row r="74" spans="1:17" ht="15" x14ac:dyDescent="0.2">
      <c r="A74" s="88">
        <v>56</v>
      </c>
      <c r="B74" s="115">
        <f>VLOOKUP($A74,'DO NOT MODIFY'!$A$5:$S$631,2,FALSE)</f>
        <v>0</v>
      </c>
      <c r="C74" s="115">
        <f>VLOOKUP($A74,'DO NOT MODIFY'!$A$5:$S$631,3,FALSE)</f>
        <v>0</v>
      </c>
      <c r="D74" s="116" t="str">
        <f>VLOOKUP($A74,'DO NOT MODIFY'!$A$5:$S$631,4,FALSE)</f>
        <v>Pyrus calleryana 'Chanticleer'®</v>
      </c>
      <c r="E74" s="116" t="str">
        <f>VLOOKUP($A74,'DO NOT MODIFY'!$A$5:$S$631,5,FALSE)</f>
        <v xml:space="preserve">Chanticleer® Pear </v>
      </c>
      <c r="F74" s="115" t="str">
        <f>VLOOKUP($A74,'DO NOT MODIFY'!$A$5:$S$631,7,FALSE)</f>
        <v>moderate</v>
      </c>
      <c r="G74" s="115">
        <f>VLOOKUP($A74,'DO NOT MODIFY'!$A$5:$S$631,6,FALSE)</f>
        <v>32</v>
      </c>
      <c r="H74" s="151"/>
      <c r="I74" s="148" t="str">
        <f>VLOOKUP($A74,'DO NOT MODIFY'!$A$5:$S$631,10,FALSE)</f>
        <v>2.0"</v>
      </c>
      <c r="J74" s="115">
        <f>VLOOKUP($A74,'DO NOT MODIFY'!$A$5:$S$631,11,FALSE)</f>
        <v>0</v>
      </c>
      <c r="K74" s="115">
        <f>VLOOKUP($A74,'DO NOT MODIFY'!$A$5:$S$631,12,FALSE)</f>
        <v>0</v>
      </c>
      <c r="L74" s="117">
        <f t="shared" si="0"/>
        <v>0</v>
      </c>
      <c r="M74" s="117">
        <f t="shared" si="1"/>
        <v>0</v>
      </c>
      <c r="N74" s="117">
        <f t="shared" si="2"/>
        <v>0</v>
      </c>
      <c r="O74" s="117">
        <f t="shared" si="3"/>
        <v>1</v>
      </c>
      <c r="P74" s="117">
        <f t="shared" si="4"/>
        <v>0</v>
      </c>
      <c r="Q74" s="117">
        <f t="shared" si="5"/>
        <v>0</v>
      </c>
    </row>
    <row r="75" spans="1:17" ht="15" x14ac:dyDescent="0.2">
      <c r="A75" s="88">
        <v>57</v>
      </c>
      <c r="B75" s="115">
        <f>VLOOKUP($A75,'DO NOT MODIFY'!$A$5:$S$631,2,FALSE)</f>
        <v>0</v>
      </c>
      <c r="C75" s="115">
        <f>VLOOKUP($A75,'DO NOT MODIFY'!$A$5:$S$631,3,FALSE)</f>
        <v>0</v>
      </c>
      <c r="D75" s="116" t="str">
        <f>VLOOKUP($A75,'DO NOT MODIFY'!$A$5:$S$631,4,FALSE)</f>
        <v>Pyrus calleryana 'Jaczam'</v>
      </c>
      <c r="E75" s="116" t="str">
        <f>VLOOKUP($A75,'DO NOT MODIFY'!$A$5:$S$631,5,FALSE)</f>
        <v>Jack® Flowering Pear</v>
      </c>
      <c r="F75" s="115" t="str">
        <f>VLOOKUP($A75,'DO NOT MODIFY'!$A$5:$S$631,7,FALSE)</f>
        <v>moderate</v>
      </c>
      <c r="G75" s="115">
        <f>VLOOKUP($A75,'DO NOT MODIFY'!$A$5:$S$631,6,FALSE)</f>
        <v>32</v>
      </c>
      <c r="H75" s="151"/>
      <c r="I75" s="148" t="str">
        <f>VLOOKUP($A75,'DO NOT MODIFY'!$A$5:$S$631,10,FALSE)</f>
        <v>2.0"</v>
      </c>
      <c r="J75" s="115">
        <f>VLOOKUP($A75,'DO NOT MODIFY'!$A$5:$S$631,11,FALSE)</f>
        <v>0</v>
      </c>
      <c r="K75" s="115">
        <f>VLOOKUP($A75,'DO NOT MODIFY'!$A$5:$S$631,12,FALSE)</f>
        <v>0</v>
      </c>
      <c r="L75" s="117">
        <f t="shared" si="0"/>
        <v>0</v>
      </c>
      <c r="M75" s="117">
        <f t="shared" si="1"/>
        <v>0</v>
      </c>
      <c r="N75" s="117">
        <f t="shared" si="2"/>
        <v>0</v>
      </c>
      <c r="O75" s="117">
        <f t="shared" si="3"/>
        <v>1</v>
      </c>
      <c r="P75" s="117">
        <f t="shared" si="4"/>
        <v>0</v>
      </c>
      <c r="Q75" s="117">
        <f t="shared" si="5"/>
        <v>0</v>
      </c>
    </row>
    <row r="76" spans="1:17" ht="15" x14ac:dyDescent="0.2">
      <c r="A76" s="88">
        <v>58</v>
      </c>
      <c r="B76" s="115">
        <f>VLOOKUP($A76,'DO NOT MODIFY'!$A$5:$S$631,2,FALSE)</f>
        <v>0</v>
      </c>
      <c r="C76" s="115">
        <f>VLOOKUP($A76,'DO NOT MODIFY'!$A$5:$S$631,3,FALSE)</f>
        <v>0</v>
      </c>
      <c r="D76" s="116" t="str">
        <f>VLOOKUP($A76,'DO NOT MODIFY'!$A$5:$S$631,4,FALSE)</f>
        <v>Pyrus ussuriensis 'Prairie Gem'</v>
      </c>
      <c r="E76" s="116" t="str">
        <f>VLOOKUP($A76,'DO NOT MODIFY'!$A$5:$S$631,5,FALSE)</f>
        <v xml:space="preserve">Prairie Gem Pear </v>
      </c>
      <c r="F76" s="115" t="str">
        <f>VLOOKUP($A76,'DO NOT MODIFY'!$A$5:$S$631,7,FALSE)</f>
        <v>low</v>
      </c>
      <c r="G76" s="115">
        <f>VLOOKUP($A76,'DO NOT MODIFY'!$A$5:$S$631,6,FALSE)</f>
        <v>32</v>
      </c>
      <c r="H76" s="151"/>
      <c r="I76" s="148" t="str">
        <f>VLOOKUP($A76,'DO NOT MODIFY'!$A$5:$S$631,10,FALSE)</f>
        <v>2.0"</v>
      </c>
      <c r="J76" s="115">
        <f>VLOOKUP($A76,'DO NOT MODIFY'!$A$5:$S$631,11,FALSE)</f>
        <v>0</v>
      </c>
      <c r="K76" s="115">
        <f>VLOOKUP($A76,'DO NOT MODIFY'!$A$5:$S$631,12,FALSE)</f>
        <v>0</v>
      </c>
      <c r="L76" s="117">
        <f t="shared" si="0"/>
        <v>0</v>
      </c>
      <c r="M76" s="117">
        <f t="shared" si="1"/>
        <v>0</v>
      </c>
      <c r="N76" s="117">
        <f t="shared" si="2"/>
        <v>0</v>
      </c>
      <c r="O76" s="117">
        <f t="shared" si="3"/>
        <v>0</v>
      </c>
      <c r="P76" s="117">
        <f t="shared" si="4"/>
        <v>0</v>
      </c>
      <c r="Q76" s="117">
        <f t="shared" si="5"/>
        <v>0</v>
      </c>
    </row>
    <row r="77" spans="1:17" ht="15" x14ac:dyDescent="0.2">
      <c r="A77" s="88">
        <v>59</v>
      </c>
      <c r="B77" s="115">
        <f>VLOOKUP($A77,'DO NOT MODIFY'!$A$5:$S$631,2,FALSE)</f>
        <v>0</v>
      </c>
      <c r="C77" s="115">
        <f>VLOOKUP($A77,'DO NOT MODIFY'!$A$5:$S$631,3,FALSE)</f>
        <v>0</v>
      </c>
      <c r="D77" s="116" t="str">
        <f>VLOOKUP($A77,'DO NOT MODIFY'!$A$5:$S$631,4,FALSE)</f>
        <v>Quercus bicolor</v>
      </c>
      <c r="E77" s="116" t="str">
        <f>VLOOKUP($A77,'DO NOT MODIFY'!$A$5:$S$631,5,FALSE)</f>
        <v xml:space="preserve">Swamp White Oak </v>
      </c>
      <c r="F77" s="115" t="str">
        <f>VLOOKUP($A77,'DO NOT MODIFY'!$A$5:$S$631,7,FALSE)</f>
        <v>low</v>
      </c>
      <c r="G77" s="115">
        <f>VLOOKUP($A77,'DO NOT MODIFY'!$A$5:$S$631,6,FALSE)</f>
        <v>32</v>
      </c>
      <c r="H77" s="151"/>
      <c r="I77" s="148" t="str">
        <f>VLOOKUP($A77,'DO NOT MODIFY'!$A$5:$S$631,10,FALSE)</f>
        <v>2.5"</v>
      </c>
      <c r="J77" s="115">
        <f>VLOOKUP($A77,'DO NOT MODIFY'!$A$5:$S$631,11,FALSE)</f>
        <v>0</v>
      </c>
      <c r="K77" s="115">
        <f>VLOOKUP($A77,'DO NOT MODIFY'!$A$5:$S$631,12,FALSE)</f>
        <v>0</v>
      </c>
      <c r="L77" s="117">
        <f t="shared" si="0"/>
        <v>0</v>
      </c>
      <c r="M77" s="117">
        <f t="shared" si="1"/>
        <v>0</v>
      </c>
      <c r="N77" s="117">
        <f t="shared" si="2"/>
        <v>0</v>
      </c>
      <c r="O77" s="117">
        <f t="shared" si="3"/>
        <v>0</v>
      </c>
      <c r="P77" s="117">
        <f t="shared" si="4"/>
        <v>0</v>
      </c>
      <c r="Q77" s="117">
        <f t="shared" si="5"/>
        <v>0</v>
      </c>
    </row>
    <row r="78" spans="1:17" ht="15" x14ac:dyDescent="0.2">
      <c r="A78" s="88">
        <v>60</v>
      </c>
      <c r="B78" s="115">
        <f>VLOOKUP($A78,'DO NOT MODIFY'!$A$5:$S$631,2,FALSE)</f>
        <v>0</v>
      </c>
      <c r="C78" s="115">
        <f>VLOOKUP($A78,'DO NOT MODIFY'!$A$5:$S$631,3,FALSE)</f>
        <v>0</v>
      </c>
      <c r="D78" s="116" t="str">
        <f>VLOOKUP($A78,'DO NOT MODIFY'!$A$5:$S$631,4,FALSE)</f>
        <v>Quercus Crimson Spire™</v>
      </c>
      <c r="E78" s="116" t="str">
        <f>VLOOKUP($A78,'DO NOT MODIFY'!$A$5:$S$631,5,FALSE)</f>
        <v>Crimson Spire™ Oak</v>
      </c>
      <c r="F78" s="115" t="str">
        <f>VLOOKUP($A78,'DO NOT MODIFY'!$A$5:$S$631,7,FALSE)</f>
        <v>moderate</v>
      </c>
      <c r="G78" s="115">
        <f>VLOOKUP($A78,'DO NOT MODIFY'!$A$5:$S$631,6,FALSE)</f>
        <v>32</v>
      </c>
      <c r="H78" s="151"/>
      <c r="I78" s="148" t="str">
        <f>VLOOKUP($A78,'DO NOT MODIFY'!$A$5:$S$631,10,FALSE)</f>
        <v>2.0"</v>
      </c>
      <c r="J78" s="115">
        <f>VLOOKUP($A78,'DO NOT MODIFY'!$A$5:$S$631,11,FALSE)</f>
        <v>0</v>
      </c>
      <c r="K78" s="115">
        <f>VLOOKUP($A78,'DO NOT MODIFY'!$A$5:$S$631,12,FALSE)</f>
        <v>0</v>
      </c>
      <c r="L78" s="117">
        <f t="shared" si="0"/>
        <v>0</v>
      </c>
      <c r="M78" s="117">
        <f t="shared" si="1"/>
        <v>0</v>
      </c>
      <c r="N78" s="117">
        <f t="shared" si="2"/>
        <v>0</v>
      </c>
      <c r="O78" s="117">
        <f t="shared" si="3"/>
        <v>1</v>
      </c>
      <c r="P78" s="117">
        <f t="shared" si="4"/>
        <v>0</v>
      </c>
      <c r="Q78" s="117">
        <f t="shared" si="5"/>
        <v>0</v>
      </c>
    </row>
    <row r="79" spans="1:17" ht="15" x14ac:dyDescent="0.2">
      <c r="A79" s="88">
        <v>61</v>
      </c>
      <c r="B79" s="115">
        <f>VLOOKUP($A79,'DO NOT MODIFY'!$A$5:$S$631,2,FALSE)</f>
        <v>0</v>
      </c>
      <c r="C79" s="115">
        <f>VLOOKUP($A79,'DO NOT MODIFY'!$A$5:$S$631,3,FALSE)</f>
        <v>0</v>
      </c>
      <c r="D79" s="116" t="str">
        <f>VLOOKUP($A79,'DO NOT MODIFY'!$A$5:$S$631,4,FALSE)</f>
        <v>Quercus gambelii</v>
      </c>
      <c r="E79" s="116" t="str">
        <f>VLOOKUP($A79,'DO NOT MODIFY'!$A$5:$S$631,5,FALSE)</f>
        <v>Gambel Oak</v>
      </c>
      <c r="F79" s="115" t="str">
        <f>VLOOKUP($A79,'DO NOT MODIFY'!$A$5:$S$631,7,FALSE)</f>
        <v>very low</v>
      </c>
      <c r="G79" s="115">
        <f>VLOOKUP($A79,'DO NOT MODIFY'!$A$5:$S$631,6,FALSE)</f>
        <v>32</v>
      </c>
      <c r="H79" s="151"/>
      <c r="I79" s="148" t="str">
        <f>VLOOKUP($A79,'DO NOT MODIFY'!$A$5:$S$631,10,FALSE)</f>
        <v>6.0'</v>
      </c>
      <c r="J79" s="115">
        <f>VLOOKUP($A79,'DO NOT MODIFY'!$A$5:$S$631,11,FALSE)</f>
        <v>0</v>
      </c>
      <c r="K79" s="115">
        <f>VLOOKUP($A79,'DO NOT MODIFY'!$A$5:$S$631,12,FALSE)</f>
        <v>0</v>
      </c>
      <c r="L79" s="117">
        <f t="shared" si="0"/>
        <v>0</v>
      </c>
      <c r="M79" s="117">
        <f t="shared" si="1"/>
        <v>0</v>
      </c>
      <c r="N79" s="117">
        <f t="shared" si="2"/>
        <v>0</v>
      </c>
      <c r="O79" s="117">
        <f t="shared" si="3"/>
        <v>0</v>
      </c>
      <c r="P79" s="117">
        <f t="shared" si="4"/>
        <v>0</v>
      </c>
      <c r="Q79" s="117">
        <f t="shared" si="5"/>
        <v>0</v>
      </c>
    </row>
    <row r="80" spans="1:17" ht="15" x14ac:dyDescent="0.2">
      <c r="A80" s="88">
        <v>62</v>
      </c>
      <c r="B80" s="115">
        <f>VLOOKUP($A80,'DO NOT MODIFY'!$A$5:$S$631,2,FALSE)</f>
        <v>0</v>
      </c>
      <c r="C80" s="115">
        <f>VLOOKUP($A80,'DO NOT MODIFY'!$A$5:$S$631,3,FALSE)</f>
        <v>0</v>
      </c>
      <c r="D80" s="116" t="str">
        <f>VLOOKUP($A80,'DO NOT MODIFY'!$A$5:$S$631,4,FALSE)</f>
        <v>Quercus macrocarpa</v>
      </c>
      <c r="E80" s="116" t="str">
        <f>VLOOKUP($A80,'DO NOT MODIFY'!$A$5:$S$631,5,FALSE)</f>
        <v xml:space="preserve">Bur Oak </v>
      </c>
      <c r="F80" s="115" t="str">
        <f>VLOOKUP($A80,'DO NOT MODIFY'!$A$5:$S$631,7,FALSE)</f>
        <v>low</v>
      </c>
      <c r="G80" s="115">
        <f>VLOOKUP($A80,'DO NOT MODIFY'!$A$5:$S$631,6,FALSE)</f>
        <v>32</v>
      </c>
      <c r="H80" s="151"/>
      <c r="I80" s="148" t="str">
        <f>VLOOKUP($A80,'DO NOT MODIFY'!$A$5:$S$631,10,FALSE)</f>
        <v>2.5"</v>
      </c>
      <c r="J80" s="115">
        <f>VLOOKUP($A80,'DO NOT MODIFY'!$A$5:$S$631,11,FALSE)</f>
        <v>0</v>
      </c>
      <c r="K80" s="115">
        <f>VLOOKUP($A80,'DO NOT MODIFY'!$A$5:$S$631,12,FALSE)</f>
        <v>0</v>
      </c>
      <c r="L80" s="117">
        <f t="shared" si="0"/>
        <v>0</v>
      </c>
      <c r="M80" s="117">
        <f t="shared" si="1"/>
        <v>0</v>
      </c>
      <c r="N80" s="117">
        <f t="shared" si="2"/>
        <v>0</v>
      </c>
      <c r="O80" s="117">
        <f t="shared" si="3"/>
        <v>0</v>
      </c>
      <c r="P80" s="117">
        <f t="shared" si="4"/>
        <v>0</v>
      </c>
      <c r="Q80" s="117">
        <f t="shared" si="5"/>
        <v>0</v>
      </c>
    </row>
    <row r="81" spans="1:17" ht="15" x14ac:dyDescent="0.2">
      <c r="A81" s="88">
        <v>63</v>
      </c>
      <c r="B81" s="115">
        <f>VLOOKUP($A81,'DO NOT MODIFY'!$A$5:$S$631,2,FALSE)</f>
        <v>0</v>
      </c>
      <c r="C81" s="115">
        <f>VLOOKUP($A81,'DO NOT MODIFY'!$A$5:$S$631,3,FALSE)</f>
        <v>0</v>
      </c>
      <c r="D81" s="116" t="str">
        <f>VLOOKUP($A81,'DO NOT MODIFY'!$A$5:$S$631,4,FALSE)</f>
        <v>Quercus muehlenbergii</v>
      </c>
      <c r="E81" s="116" t="str">
        <f>VLOOKUP($A81,'DO NOT MODIFY'!$A$5:$S$631,5,FALSE)</f>
        <v>Chinkapin Oak</v>
      </c>
      <c r="F81" s="115" t="str">
        <f>VLOOKUP($A81,'DO NOT MODIFY'!$A$5:$S$631,7,FALSE)</f>
        <v>low</v>
      </c>
      <c r="G81" s="115">
        <f>VLOOKUP($A81,'DO NOT MODIFY'!$A$5:$S$631,6,FALSE)</f>
        <v>32</v>
      </c>
      <c r="H81" s="151"/>
      <c r="I81" s="148">
        <f>VLOOKUP($A81,'DO NOT MODIFY'!$A$5:$S$631,10,FALSE)</f>
        <v>2</v>
      </c>
      <c r="J81" s="115">
        <f>VLOOKUP($A81,'DO NOT MODIFY'!$A$5:$S$631,11,FALSE)</f>
        <v>0</v>
      </c>
      <c r="K81" s="115">
        <f>VLOOKUP($A81,'DO NOT MODIFY'!$A$5:$S$631,12,FALSE)</f>
        <v>0</v>
      </c>
      <c r="L81" s="117">
        <f t="shared" si="0"/>
        <v>0</v>
      </c>
      <c r="M81" s="117">
        <f t="shared" si="1"/>
        <v>0</v>
      </c>
      <c r="N81" s="117">
        <f t="shared" si="2"/>
        <v>0</v>
      </c>
      <c r="O81" s="117">
        <f t="shared" si="3"/>
        <v>0</v>
      </c>
      <c r="P81" s="117">
        <f t="shared" si="4"/>
        <v>0</v>
      </c>
      <c r="Q81" s="117">
        <f t="shared" si="5"/>
        <v>0</v>
      </c>
    </row>
    <row r="82" spans="1:17" ht="15" x14ac:dyDescent="0.2">
      <c r="A82" s="88">
        <v>64</v>
      </c>
      <c r="B82" s="115">
        <f>VLOOKUP($A82,'DO NOT MODIFY'!$A$5:$S$631,2,FALSE)</f>
        <v>0</v>
      </c>
      <c r="C82" s="115">
        <f>VLOOKUP($A82,'DO NOT MODIFY'!$A$5:$S$631,3,FALSE)</f>
        <v>0</v>
      </c>
      <c r="D82" s="116" t="str">
        <f>VLOOKUP($A82,'DO NOT MODIFY'!$A$5:$S$631,4,FALSE)</f>
        <v>Quercus robur 'Fastigiata'</v>
      </c>
      <c r="E82" s="116" t="str">
        <f>VLOOKUP($A82,'DO NOT MODIFY'!$A$5:$S$631,5,FALSE)</f>
        <v>Fastigiate English Oak</v>
      </c>
      <c r="F82" s="115" t="str">
        <f>VLOOKUP($A82,'DO NOT MODIFY'!$A$5:$S$631,7,FALSE)</f>
        <v>moderate</v>
      </c>
      <c r="G82" s="115">
        <f>VLOOKUP($A82,'DO NOT MODIFY'!$A$5:$S$631,6,FALSE)</f>
        <v>32</v>
      </c>
      <c r="H82" s="151"/>
      <c r="I82" s="148" t="str">
        <f>VLOOKUP($A82,'DO NOT MODIFY'!$A$5:$S$631,10,FALSE)</f>
        <v>2.0"</v>
      </c>
      <c r="J82" s="115">
        <f>VLOOKUP($A82,'DO NOT MODIFY'!$A$5:$S$631,11,FALSE)</f>
        <v>0</v>
      </c>
      <c r="K82" s="115">
        <f>VLOOKUP($A82,'DO NOT MODIFY'!$A$5:$S$631,12,FALSE)</f>
        <v>0</v>
      </c>
      <c r="L82" s="117">
        <f t="shared" si="0"/>
        <v>0</v>
      </c>
      <c r="M82" s="117">
        <f t="shared" si="1"/>
        <v>0</v>
      </c>
      <c r="N82" s="117">
        <f t="shared" si="2"/>
        <v>0</v>
      </c>
      <c r="O82" s="117">
        <f t="shared" si="3"/>
        <v>1</v>
      </c>
      <c r="P82" s="117">
        <f t="shared" si="4"/>
        <v>0</v>
      </c>
      <c r="Q82" s="117">
        <f t="shared" si="5"/>
        <v>0</v>
      </c>
    </row>
    <row r="83" spans="1:17" ht="15" x14ac:dyDescent="0.2">
      <c r="A83" s="88">
        <v>65</v>
      </c>
      <c r="B83" s="115">
        <f>VLOOKUP($A83,'DO NOT MODIFY'!$A$5:$S$631,2,FALSE)</f>
        <v>0</v>
      </c>
      <c r="C83" s="115">
        <f>VLOOKUP($A83,'DO NOT MODIFY'!$A$5:$S$631,3,FALSE)</f>
        <v>0</v>
      </c>
      <c r="D83" s="116" t="str">
        <f>VLOOKUP($A83,'DO NOT MODIFY'!$A$5:$S$631,4,FALSE)</f>
        <v>Quercus robur Skymaster®</v>
      </c>
      <c r="E83" s="116" t="str">
        <f>VLOOKUP($A83,'DO NOT MODIFY'!$A$5:$S$631,5,FALSE)</f>
        <v>Skymaster® English Oak</v>
      </c>
      <c r="F83" s="115" t="str">
        <f>VLOOKUP($A83,'DO NOT MODIFY'!$A$5:$S$631,7,FALSE)</f>
        <v>moderate</v>
      </c>
      <c r="G83" s="115">
        <f>VLOOKUP($A83,'DO NOT MODIFY'!$A$5:$S$631,6,FALSE)</f>
        <v>32</v>
      </c>
      <c r="H83" s="151"/>
      <c r="I83" s="148" t="str">
        <f>VLOOKUP($A83,'DO NOT MODIFY'!$A$5:$S$631,10,FALSE)</f>
        <v>2.0"</v>
      </c>
      <c r="J83" s="115">
        <f>VLOOKUP($A83,'DO NOT MODIFY'!$A$5:$S$631,11,FALSE)</f>
        <v>0</v>
      </c>
      <c r="K83" s="115">
        <f>VLOOKUP($A83,'DO NOT MODIFY'!$A$5:$S$631,12,FALSE)</f>
        <v>0</v>
      </c>
      <c r="L83" s="117">
        <f t="shared" ref="L83:L146" si="6">G83*C83</f>
        <v>0</v>
      </c>
      <c r="M83" s="117">
        <f t="shared" ref="M83:M146" si="7">H83*C83</f>
        <v>0</v>
      </c>
      <c r="N83" s="117">
        <f t="shared" ref="N83:N146" si="8">C83*K83</f>
        <v>0</v>
      </c>
      <c r="O83" s="117">
        <f t="shared" si="3"/>
        <v>1</v>
      </c>
      <c r="P83" s="117">
        <f t="shared" si="4"/>
        <v>0</v>
      </c>
      <c r="Q83" s="117">
        <f t="shared" si="5"/>
        <v>0</v>
      </c>
    </row>
    <row r="84" spans="1:17" ht="15" x14ac:dyDescent="0.2">
      <c r="A84" s="88">
        <v>66</v>
      </c>
      <c r="B84" s="115">
        <f>VLOOKUP($A84,'DO NOT MODIFY'!$A$5:$S$631,2,FALSE)</f>
        <v>0</v>
      </c>
      <c r="C84" s="115">
        <f>VLOOKUP($A84,'DO NOT MODIFY'!$A$5:$S$631,3,FALSE)</f>
        <v>0</v>
      </c>
      <c r="D84" s="116" t="str">
        <f>VLOOKUP($A84,'DO NOT MODIFY'!$A$5:$S$631,4,FALSE)</f>
        <v>Quercus x warei REGAL PRINCE®</v>
      </c>
      <c r="E84" s="116" t="str">
        <f>VLOOKUP($A84,'DO NOT MODIFY'!$A$5:$S$631,5,FALSE)</f>
        <v>Regal Prince® Oak</v>
      </c>
      <c r="F84" s="115" t="str">
        <f>VLOOKUP($A84,'DO NOT MODIFY'!$A$5:$S$631,7,FALSE)</f>
        <v>moderate</v>
      </c>
      <c r="G84" s="115">
        <f>VLOOKUP($A84,'DO NOT MODIFY'!$A$5:$S$631,6,FALSE)</f>
        <v>32</v>
      </c>
      <c r="H84" s="151"/>
      <c r="I84" s="148" t="str">
        <f>VLOOKUP($A84,'DO NOT MODIFY'!$A$5:$S$631,10,FALSE)</f>
        <v>2.0"</v>
      </c>
      <c r="J84" s="115">
        <f>VLOOKUP($A84,'DO NOT MODIFY'!$A$5:$S$631,11,FALSE)</f>
        <v>0</v>
      </c>
      <c r="K84" s="115">
        <f>VLOOKUP($A84,'DO NOT MODIFY'!$A$5:$S$631,12,FALSE)</f>
        <v>0</v>
      </c>
      <c r="L84" s="117">
        <f t="shared" si="6"/>
        <v>0</v>
      </c>
      <c r="M84" s="117">
        <f t="shared" si="7"/>
        <v>0</v>
      </c>
      <c r="N84" s="117">
        <f t="shared" si="8"/>
        <v>0</v>
      </c>
      <c r="O84" s="117">
        <f t="shared" ref="O84:O147" si="9">IF(F84="moderate",1,0)</f>
        <v>1</v>
      </c>
      <c r="P84" s="117">
        <f t="shared" ref="P84:P147" si="10">IF(O84=1,L84,0)</f>
        <v>0</v>
      </c>
      <c r="Q84" s="117">
        <f t="shared" ref="Q84:Q147" si="11">IF(O84=0,L84,0)</f>
        <v>0</v>
      </c>
    </row>
    <row r="85" spans="1:17" ht="15" x14ac:dyDescent="0.2">
      <c r="A85" s="88">
        <v>67</v>
      </c>
      <c r="B85" s="115">
        <f>VLOOKUP($A85,'DO NOT MODIFY'!$A$5:$S$631,2,FALSE)</f>
        <v>0</v>
      </c>
      <c r="C85" s="115">
        <f>VLOOKUP($A85,'DO NOT MODIFY'!$A$5:$S$631,3,FALSE)</f>
        <v>0</v>
      </c>
      <c r="D85" s="116" t="str">
        <f>VLOOKUP($A85,'DO NOT MODIFY'!$A$5:$S$631,4,FALSE)</f>
        <v>Sophora japonica</v>
      </c>
      <c r="E85" s="116" t="str">
        <f>VLOOKUP($A85,'DO NOT MODIFY'!$A$5:$S$631,5,FALSE)</f>
        <v xml:space="preserve">Japanese Pagoda Tree </v>
      </c>
      <c r="F85" s="115" t="str">
        <f>VLOOKUP($A85,'DO NOT MODIFY'!$A$5:$S$631,7,FALSE)</f>
        <v>moderate</v>
      </c>
      <c r="G85" s="115">
        <f>VLOOKUP($A85,'DO NOT MODIFY'!$A$5:$S$631,6,FALSE)</f>
        <v>32</v>
      </c>
      <c r="H85" s="151"/>
      <c r="I85" s="148" t="str">
        <f>VLOOKUP($A85,'DO NOT MODIFY'!$A$5:$S$631,10,FALSE)</f>
        <v>2.0"</v>
      </c>
      <c r="J85" s="115">
        <f>VLOOKUP($A85,'DO NOT MODIFY'!$A$5:$S$631,11,FALSE)</f>
        <v>0</v>
      </c>
      <c r="K85" s="115">
        <f>VLOOKUP($A85,'DO NOT MODIFY'!$A$5:$S$631,12,FALSE)</f>
        <v>0</v>
      </c>
      <c r="L85" s="117">
        <f t="shared" si="6"/>
        <v>0</v>
      </c>
      <c r="M85" s="117">
        <f t="shared" si="7"/>
        <v>0</v>
      </c>
      <c r="N85" s="117">
        <f t="shared" si="8"/>
        <v>0</v>
      </c>
      <c r="O85" s="117">
        <f t="shared" si="9"/>
        <v>1</v>
      </c>
      <c r="P85" s="117">
        <f t="shared" si="10"/>
        <v>0</v>
      </c>
      <c r="Q85" s="117">
        <f t="shared" si="11"/>
        <v>0</v>
      </c>
    </row>
    <row r="86" spans="1:17" ht="15" x14ac:dyDescent="0.2">
      <c r="A86" s="88">
        <v>68</v>
      </c>
      <c r="B86" s="115">
        <f>VLOOKUP($A86,'DO NOT MODIFY'!$A$5:$S$631,2,FALSE)</f>
        <v>0</v>
      </c>
      <c r="C86" s="115">
        <f>VLOOKUP($A86,'DO NOT MODIFY'!$A$5:$S$631,3,FALSE)</f>
        <v>0</v>
      </c>
      <c r="D86" s="116" t="str">
        <f>VLOOKUP($A86,'DO NOT MODIFY'!$A$5:$S$631,4,FALSE)</f>
        <v>Syringa pekinensis</v>
      </c>
      <c r="E86" s="116" t="str">
        <f>VLOOKUP($A86,'DO NOT MODIFY'!$A$5:$S$631,5,FALSE)</f>
        <v xml:space="preserve">Peking Lilac </v>
      </c>
      <c r="F86" s="115" t="str">
        <f>VLOOKUP($A86,'DO NOT MODIFY'!$A$5:$S$631,7,FALSE)</f>
        <v>low</v>
      </c>
      <c r="G86" s="115">
        <f>VLOOKUP($A86,'DO NOT MODIFY'!$A$5:$S$631,6,FALSE)</f>
        <v>32</v>
      </c>
      <c r="H86" s="151"/>
      <c r="I86" s="148" t="str">
        <f>VLOOKUP($A86,'DO NOT MODIFY'!$A$5:$S$631,10,FALSE)</f>
        <v>2.0"</v>
      </c>
      <c r="J86" s="115">
        <f>VLOOKUP($A86,'DO NOT MODIFY'!$A$5:$S$631,11,FALSE)</f>
        <v>0</v>
      </c>
      <c r="K86" s="115">
        <f>VLOOKUP($A86,'DO NOT MODIFY'!$A$5:$S$631,12,FALSE)</f>
        <v>0</v>
      </c>
      <c r="L86" s="117">
        <f t="shared" si="6"/>
        <v>0</v>
      </c>
      <c r="M86" s="117">
        <f t="shared" si="7"/>
        <v>0</v>
      </c>
      <c r="N86" s="117">
        <f t="shared" si="8"/>
        <v>0</v>
      </c>
      <c r="O86" s="117">
        <f t="shared" si="9"/>
        <v>0</v>
      </c>
      <c r="P86" s="117">
        <f t="shared" si="10"/>
        <v>0</v>
      </c>
      <c r="Q86" s="117">
        <f t="shared" si="11"/>
        <v>0</v>
      </c>
    </row>
    <row r="87" spans="1:17" ht="15" x14ac:dyDescent="0.2">
      <c r="A87" s="88">
        <v>69</v>
      </c>
      <c r="B87" s="115">
        <f>VLOOKUP($A87,'DO NOT MODIFY'!$A$5:$S$631,2,FALSE)</f>
        <v>0</v>
      </c>
      <c r="C87" s="115">
        <f>VLOOKUP($A87,'DO NOT MODIFY'!$A$5:$S$631,3,FALSE)</f>
        <v>0</v>
      </c>
      <c r="D87" s="116" t="str">
        <f>VLOOKUP($A87,'DO NOT MODIFY'!$A$5:$S$631,4,FALSE)</f>
        <v>Syringa reticulata (all cultivars)</v>
      </c>
      <c r="E87" s="116" t="str">
        <f>VLOOKUP($A87,'DO NOT MODIFY'!$A$5:$S$631,5,FALSE)</f>
        <v xml:space="preserve">Japanese Tree Lilac </v>
      </c>
      <c r="F87" s="115" t="str">
        <f>VLOOKUP($A87,'DO NOT MODIFY'!$A$5:$S$631,7,FALSE)</f>
        <v>low</v>
      </c>
      <c r="G87" s="115">
        <f>VLOOKUP($A87,'DO NOT MODIFY'!$A$5:$S$631,6,FALSE)</f>
        <v>32</v>
      </c>
      <c r="H87" s="151"/>
      <c r="I87" s="148" t="str">
        <f>VLOOKUP($A87,'DO NOT MODIFY'!$A$5:$S$631,10,FALSE)</f>
        <v>1.5"/6.0' cl</v>
      </c>
      <c r="J87" s="115">
        <f>VLOOKUP($A87,'DO NOT MODIFY'!$A$5:$S$631,11,FALSE)</f>
        <v>0</v>
      </c>
      <c r="K87" s="115">
        <f>VLOOKUP($A87,'DO NOT MODIFY'!$A$5:$S$631,12,FALSE)</f>
        <v>0</v>
      </c>
      <c r="L87" s="117">
        <f t="shared" si="6"/>
        <v>0</v>
      </c>
      <c r="M87" s="117">
        <f t="shared" si="7"/>
        <v>0</v>
      </c>
      <c r="N87" s="117">
        <f t="shared" si="8"/>
        <v>0</v>
      </c>
      <c r="O87" s="117">
        <f t="shared" si="9"/>
        <v>0</v>
      </c>
      <c r="P87" s="117">
        <f t="shared" si="10"/>
        <v>0</v>
      </c>
      <c r="Q87" s="117">
        <f t="shared" si="11"/>
        <v>0</v>
      </c>
    </row>
    <row r="88" spans="1:17" ht="15" x14ac:dyDescent="0.2">
      <c r="A88" s="88">
        <v>70</v>
      </c>
      <c r="B88" s="115">
        <f>VLOOKUP($A88,'DO NOT MODIFY'!$A$5:$S$631,2,FALSE)</f>
        <v>0</v>
      </c>
      <c r="C88" s="115">
        <f>VLOOKUP($A88,'DO NOT MODIFY'!$A$5:$S$631,3,FALSE)</f>
        <v>0</v>
      </c>
      <c r="D88" s="116" t="str">
        <f>VLOOKUP($A88,'DO NOT MODIFY'!$A$5:$S$631,4,FALSE)</f>
        <v>Tilia americana 'Redmond'</v>
      </c>
      <c r="E88" s="116" t="str">
        <f>VLOOKUP($A88,'DO NOT MODIFY'!$A$5:$S$631,5,FALSE)</f>
        <v>Redmond Linden</v>
      </c>
      <c r="F88" s="115" t="str">
        <f>VLOOKUP($A88,'DO NOT MODIFY'!$A$5:$S$631,7,FALSE)</f>
        <v>moderate</v>
      </c>
      <c r="G88" s="115">
        <f>VLOOKUP($A88,'DO NOT MODIFY'!$A$5:$S$631,6,FALSE)</f>
        <v>32</v>
      </c>
      <c r="H88" s="151"/>
      <c r="I88" s="148" t="str">
        <f>VLOOKUP($A88,'DO NOT MODIFY'!$A$5:$S$631,10,FALSE)</f>
        <v>2.5"</v>
      </c>
      <c r="J88" s="115">
        <f>VLOOKUP($A88,'DO NOT MODIFY'!$A$5:$S$631,11,FALSE)</f>
        <v>0</v>
      </c>
      <c r="K88" s="115">
        <f>VLOOKUP($A88,'DO NOT MODIFY'!$A$5:$S$631,12,FALSE)</f>
        <v>0</v>
      </c>
      <c r="L88" s="117">
        <f t="shared" si="6"/>
        <v>0</v>
      </c>
      <c r="M88" s="117">
        <f t="shared" si="7"/>
        <v>0</v>
      </c>
      <c r="N88" s="117">
        <f t="shared" si="8"/>
        <v>0</v>
      </c>
      <c r="O88" s="117">
        <f t="shared" si="9"/>
        <v>1</v>
      </c>
      <c r="P88" s="117">
        <f t="shared" si="10"/>
        <v>0</v>
      </c>
      <c r="Q88" s="117">
        <f t="shared" si="11"/>
        <v>0</v>
      </c>
    </row>
    <row r="89" spans="1:17" ht="15" x14ac:dyDescent="0.2">
      <c r="A89" s="88">
        <v>71</v>
      </c>
      <c r="B89" s="115">
        <f>VLOOKUP($A89,'DO NOT MODIFY'!$A$5:$S$631,2,FALSE)</f>
        <v>0</v>
      </c>
      <c r="C89" s="115">
        <f>VLOOKUP($A89,'DO NOT MODIFY'!$A$5:$S$631,3,FALSE)</f>
        <v>0</v>
      </c>
      <c r="D89" s="116" t="str">
        <f>VLOOKUP($A89,'DO NOT MODIFY'!$A$5:$S$631,4,FALSE)</f>
        <v>Tilia cordata 'Greenspire'®</v>
      </c>
      <c r="E89" s="116" t="str">
        <f>VLOOKUP($A89,'DO NOT MODIFY'!$A$5:$S$631,5,FALSE)</f>
        <v>Greenspire® Linden</v>
      </c>
      <c r="F89" s="115" t="str">
        <f>VLOOKUP($A89,'DO NOT MODIFY'!$A$5:$S$631,7,FALSE)</f>
        <v>moderate</v>
      </c>
      <c r="G89" s="115">
        <f>VLOOKUP($A89,'DO NOT MODIFY'!$A$5:$S$631,6,FALSE)</f>
        <v>32</v>
      </c>
      <c r="H89" s="151"/>
      <c r="I89" s="148" t="str">
        <f>VLOOKUP($A89,'DO NOT MODIFY'!$A$5:$S$631,10,FALSE)</f>
        <v>2.5"</v>
      </c>
      <c r="J89" s="115">
        <f>VLOOKUP($A89,'DO NOT MODIFY'!$A$5:$S$631,11,FALSE)</f>
        <v>0</v>
      </c>
      <c r="K89" s="115">
        <f>VLOOKUP($A89,'DO NOT MODIFY'!$A$5:$S$631,12,FALSE)</f>
        <v>0</v>
      </c>
      <c r="L89" s="117">
        <f t="shared" si="6"/>
        <v>0</v>
      </c>
      <c r="M89" s="117">
        <f t="shared" si="7"/>
        <v>0</v>
      </c>
      <c r="N89" s="117">
        <f t="shared" si="8"/>
        <v>0</v>
      </c>
      <c r="O89" s="117">
        <f t="shared" si="9"/>
        <v>1</v>
      </c>
      <c r="P89" s="117">
        <f t="shared" si="10"/>
        <v>0</v>
      </c>
      <c r="Q89" s="117">
        <f t="shared" si="11"/>
        <v>0</v>
      </c>
    </row>
    <row r="90" spans="1:17" ht="15" x14ac:dyDescent="0.2">
      <c r="A90" s="88">
        <v>72</v>
      </c>
      <c r="B90" s="115">
        <f>VLOOKUP($A90,'DO NOT MODIFY'!$A$5:$S$631,2,FALSE)</f>
        <v>0</v>
      </c>
      <c r="C90" s="115">
        <f>VLOOKUP($A90,'DO NOT MODIFY'!$A$5:$S$631,3,FALSE)</f>
        <v>0</v>
      </c>
      <c r="D90" s="116" t="str">
        <f>VLOOKUP($A90,'DO NOT MODIFY'!$A$5:$S$631,4,FALSE)</f>
        <v>Tilia tomentosa 'Sterling Silver'™</v>
      </c>
      <c r="E90" s="116" t="str">
        <f>VLOOKUP($A90,'DO NOT MODIFY'!$A$5:$S$631,5,FALSE)</f>
        <v>Sterling Silver™ Linden</v>
      </c>
      <c r="F90" s="115" t="str">
        <f>VLOOKUP($A90,'DO NOT MODIFY'!$A$5:$S$631,7,FALSE)</f>
        <v>moderate</v>
      </c>
      <c r="G90" s="115">
        <f>VLOOKUP($A90,'DO NOT MODIFY'!$A$5:$S$631,6,FALSE)</f>
        <v>32</v>
      </c>
      <c r="H90" s="151"/>
      <c r="I90" s="148" t="str">
        <f>VLOOKUP($A90,'DO NOT MODIFY'!$A$5:$S$631,10,FALSE)</f>
        <v>2.5"</v>
      </c>
      <c r="J90" s="115">
        <f>VLOOKUP($A90,'DO NOT MODIFY'!$A$5:$S$631,11,FALSE)</f>
        <v>0</v>
      </c>
      <c r="K90" s="115">
        <f>VLOOKUP($A90,'DO NOT MODIFY'!$A$5:$S$631,12,FALSE)</f>
        <v>0</v>
      </c>
      <c r="L90" s="117">
        <f t="shared" si="6"/>
        <v>0</v>
      </c>
      <c r="M90" s="117">
        <f t="shared" si="7"/>
        <v>0</v>
      </c>
      <c r="N90" s="117">
        <f t="shared" si="8"/>
        <v>0</v>
      </c>
      <c r="O90" s="117">
        <f t="shared" si="9"/>
        <v>1</v>
      </c>
      <c r="P90" s="117">
        <f t="shared" si="10"/>
        <v>0</v>
      </c>
      <c r="Q90" s="117">
        <f t="shared" si="11"/>
        <v>0</v>
      </c>
    </row>
    <row r="91" spans="1:17" ht="15" x14ac:dyDescent="0.2">
      <c r="A91" s="88">
        <v>73</v>
      </c>
      <c r="B91" s="115">
        <f>VLOOKUP($A91,'DO NOT MODIFY'!$A$5:$S$631,2,FALSE)</f>
        <v>0</v>
      </c>
      <c r="C91" s="115">
        <f>VLOOKUP($A91,'DO NOT MODIFY'!$A$5:$S$631,3,FALSE)</f>
        <v>0</v>
      </c>
      <c r="D91" s="116" t="str">
        <f>VLOOKUP($A91,'DO NOT MODIFY'!$A$5:$S$631,4,FALSE)</f>
        <v>Ulmus 'Frontier'</v>
      </c>
      <c r="E91" s="116" t="str">
        <f>VLOOKUP($A91,'DO NOT MODIFY'!$A$5:$S$631,5,FALSE)</f>
        <v>Frontier Elm</v>
      </c>
      <c r="F91" s="115" t="str">
        <f>VLOOKUP($A91,'DO NOT MODIFY'!$A$5:$S$631,7,FALSE)</f>
        <v>moderate</v>
      </c>
      <c r="G91" s="115">
        <f>VLOOKUP($A91,'DO NOT MODIFY'!$A$5:$S$631,6,FALSE)</f>
        <v>32</v>
      </c>
      <c r="H91" s="151"/>
      <c r="I91" s="148" t="str">
        <f>VLOOKUP($A91,'DO NOT MODIFY'!$A$5:$S$631,10,FALSE)</f>
        <v>2.5"</v>
      </c>
      <c r="J91" s="115">
        <f>VLOOKUP($A91,'DO NOT MODIFY'!$A$5:$S$631,11,FALSE)</f>
        <v>0</v>
      </c>
      <c r="K91" s="115">
        <f>VLOOKUP($A91,'DO NOT MODIFY'!$A$5:$S$631,12,FALSE)</f>
        <v>0</v>
      </c>
      <c r="L91" s="117">
        <f t="shared" si="6"/>
        <v>0</v>
      </c>
      <c r="M91" s="117">
        <f t="shared" si="7"/>
        <v>0</v>
      </c>
      <c r="N91" s="117">
        <f t="shared" si="8"/>
        <v>0</v>
      </c>
      <c r="O91" s="117">
        <f t="shared" si="9"/>
        <v>1</v>
      </c>
      <c r="P91" s="117">
        <f t="shared" si="10"/>
        <v>0</v>
      </c>
      <c r="Q91" s="117">
        <f t="shared" si="11"/>
        <v>0</v>
      </c>
    </row>
    <row r="92" spans="1:17" ht="15" x14ac:dyDescent="0.2">
      <c r="A92" s="88">
        <v>74</v>
      </c>
      <c r="B92" s="115">
        <f>VLOOKUP($A92,'DO NOT MODIFY'!$A$5:$S$631,2,FALSE)</f>
        <v>0</v>
      </c>
      <c r="C92" s="115">
        <f>VLOOKUP($A92,'DO NOT MODIFY'!$A$5:$S$631,3,FALSE)</f>
        <v>0</v>
      </c>
      <c r="D92" s="116" t="str">
        <f>VLOOKUP($A92,'DO NOT MODIFY'!$A$5:$S$631,4,FALSE)</f>
        <v>Xanthoceras sorbifolium 'Psgan'</v>
      </c>
      <c r="E92" s="116" t="str">
        <f>VLOOKUP($A92,'DO NOT MODIFY'!$A$5:$S$631,5,FALSE)</f>
        <v>Clear Creek® Golden Yellowthorn</v>
      </c>
      <c r="F92" s="115" t="str">
        <f>VLOOKUP($A92,'DO NOT MODIFY'!$A$5:$S$631,7,FALSE)</f>
        <v>low</v>
      </c>
      <c r="G92" s="115">
        <f>VLOOKUP($A92,'DO NOT MODIFY'!$A$5:$S$631,6,FALSE)</f>
        <v>32</v>
      </c>
      <c r="H92" s="151"/>
      <c r="I92" s="148" t="str">
        <f>VLOOKUP($A92,'DO NOT MODIFY'!$A$5:$S$631,10,FALSE)</f>
        <v>#5</v>
      </c>
      <c r="J92" s="115">
        <f>VLOOKUP($A92,'DO NOT MODIFY'!$A$5:$S$631,11,FALSE)</f>
        <v>0</v>
      </c>
      <c r="K92" s="115">
        <f>VLOOKUP($A92,'DO NOT MODIFY'!$A$5:$S$631,12,FALSE)</f>
        <v>0</v>
      </c>
      <c r="L92" s="117">
        <f t="shared" si="6"/>
        <v>0</v>
      </c>
      <c r="M92" s="117">
        <f t="shared" si="7"/>
        <v>0</v>
      </c>
      <c r="N92" s="117">
        <f t="shared" si="8"/>
        <v>0</v>
      </c>
      <c r="O92" s="117">
        <f t="shared" si="9"/>
        <v>0</v>
      </c>
      <c r="P92" s="117">
        <f t="shared" si="10"/>
        <v>0</v>
      </c>
      <c r="Q92" s="117">
        <f t="shared" si="11"/>
        <v>0</v>
      </c>
    </row>
    <row r="93" spans="1:17" ht="15" x14ac:dyDescent="0.2">
      <c r="A93" s="88">
        <v>75</v>
      </c>
      <c r="B93" s="115">
        <f>VLOOKUP($A93,'DO NOT MODIFY'!$A$5:$S$631,2,FALSE)</f>
        <v>0</v>
      </c>
      <c r="C93" s="115">
        <f>VLOOKUP($A93,'DO NOT MODIFY'!$A$5:$S$631,3,FALSE)</f>
        <v>0</v>
      </c>
      <c r="D93" s="116" t="str">
        <f>VLOOKUP($A93,'DO NOT MODIFY'!$A$5:$S$631,4,FALSE)</f>
        <v>Zelcova serrata</v>
      </c>
      <c r="E93" s="116" t="str">
        <f>VLOOKUP($A93,'DO NOT MODIFY'!$A$5:$S$631,5,FALSE)</f>
        <v>Zelkova</v>
      </c>
      <c r="F93" s="115" t="str">
        <f>VLOOKUP($A93,'DO NOT MODIFY'!$A$5:$S$631,7,FALSE)</f>
        <v>moderate</v>
      </c>
      <c r="G93" s="115">
        <f>VLOOKUP($A93,'DO NOT MODIFY'!$A$5:$S$631,6,FALSE)</f>
        <v>32</v>
      </c>
      <c r="H93" s="151"/>
      <c r="I93" s="148" t="str">
        <f>VLOOKUP($A93,'DO NOT MODIFY'!$A$5:$S$631,10,FALSE)</f>
        <v>2.5"</v>
      </c>
      <c r="J93" s="115">
        <f>VLOOKUP($A93,'DO NOT MODIFY'!$A$5:$S$631,11,FALSE)</f>
        <v>0</v>
      </c>
      <c r="K93" s="115">
        <f>VLOOKUP($A93,'DO NOT MODIFY'!$A$5:$S$631,12,FALSE)</f>
        <v>0</v>
      </c>
      <c r="L93" s="117">
        <f t="shared" si="6"/>
        <v>0</v>
      </c>
      <c r="M93" s="117">
        <f t="shared" si="7"/>
        <v>0</v>
      </c>
      <c r="N93" s="117">
        <f t="shared" si="8"/>
        <v>0</v>
      </c>
      <c r="O93" s="117">
        <f t="shared" si="9"/>
        <v>1</v>
      </c>
      <c r="P93" s="117">
        <f t="shared" si="10"/>
        <v>0</v>
      </c>
      <c r="Q93" s="117">
        <f t="shared" si="11"/>
        <v>0</v>
      </c>
    </row>
    <row r="94" spans="1:17" ht="15" x14ac:dyDescent="0.2">
      <c r="A94" s="88">
        <v>76</v>
      </c>
      <c r="B94" s="115">
        <f>VLOOKUP($A94,'DO NOT MODIFY'!$A$5:$S$631,2,FALSE)</f>
        <v>0</v>
      </c>
      <c r="C94" s="115">
        <f>VLOOKUP($A94,'DO NOT MODIFY'!$A$5:$S$631,3,FALSE)</f>
        <v>0</v>
      </c>
      <c r="D94" s="116" t="str">
        <f>VLOOKUP($A94,'DO NOT MODIFY'!$A$5:$S$631,4,FALSE)</f>
        <v xml:space="preserve">Acer ginnala 'Bailey Compact' </v>
      </c>
      <c r="E94" s="116" t="str">
        <f>VLOOKUP($A94,'DO NOT MODIFY'!$A$5:$S$631,5,FALSE)</f>
        <v xml:space="preserve">Bailey Compact Amur Maple </v>
      </c>
      <c r="F94" s="115" t="str">
        <f>VLOOKUP($A94,'DO NOT MODIFY'!$A$5:$S$631,7,FALSE)</f>
        <v>low</v>
      </c>
      <c r="G94" s="115">
        <f>VLOOKUP($A94,'DO NOT MODIFY'!$A$5:$S$631,6,FALSE)</f>
        <v>100</v>
      </c>
      <c r="H94" s="151"/>
      <c r="I94" s="148" t="str">
        <f>VLOOKUP($A94,'DO NOT MODIFY'!$A$5:$S$631,10,FALSE)</f>
        <v>#5</v>
      </c>
      <c r="J94" s="115">
        <f>VLOOKUP($A94,'DO NOT MODIFY'!$A$5:$S$631,11,FALSE)</f>
        <v>1</v>
      </c>
      <c r="K94" s="115">
        <f>VLOOKUP($A94,'DO NOT MODIFY'!$A$5:$S$631,12,FALSE)</f>
        <v>1.9400000000000001E-2</v>
      </c>
      <c r="L94" s="117">
        <f t="shared" si="6"/>
        <v>0</v>
      </c>
      <c r="M94" s="117">
        <f t="shared" si="7"/>
        <v>0</v>
      </c>
      <c r="N94" s="117">
        <f t="shared" si="8"/>
        <v>0</v>
      </c>
      <c r="O94" s="117">
        <f t="shared" si="9"/>
        <v>0</v>
      </c>
      <c r="P94" s="117">
        <f t="shared" si="10"/>
        <v>0</v>
      </c>
      <c r="Q94" s="117">
        <f t="shared" si="11"/>
        <v>0</v>
      </c>
    </row>
    <row r="95" spans="1:17" ht="15" x14ac:dyDescent="0.2">
      <c r="A95" s="88">
        <v>77</v>
      </c>
      <c r="B95" s="115">
        <f>VLOOKUP($A95,'DO NOT MODIFY'!$A$5:$S$631,2,FALSE)</f>
        <v>0</v>
      </c>
      <c r="C95" s="115">
        <f>VLOOKUP($A95,'DO NOT MODIFY'!$A$5:$S$631,3,FALSE)</f>
        <v>0</v>
      </c>
      <c r="D95" s="116" t="str">
        <f>VLOOKUP($A95,'DO NOT MODIFY'!$A$5:$S$631,4,FALSE)</f>
        <v xml:space="preserve">Acer ginnala 'Flame' </v>
      </c>
      <c r="E95" s="116" t="str">
        <f>VLOOKUP($A95,'DO NOT MODIFY'!$A$5:$S$631,5,FALSE)</f>
        <v xml:space="preserve">Flame Amur Maple </v>
      </c>
      <c r="F95" s="115" t="str">
        <f>VLOOKUP($A95,'DO NOT MODIFY'!$A$5:$S$631,7,FALSE)</f>
        <v>low</v>
      </c>
      <c r="G95" s="115">
        <f>VLOOKUP($A95,'DO NOT MODIFY'!$A$5:$S$631,6,FALSE)</f>
        <v>150</v>
      </c>
      <c r="H95" s="151"/>
      <c r="I95" s="148" t="str">
        <f>VLOOKUP($A95,'DO NOT MODIFY'!$A$5:$S$631,10,FALSE)</f>
        <v>#5</v>
      </c>
      <c r="J95" s="115">
        <f>VLOOKUP($A95,'DO NOT MODIFY'!$A$5:$S$631,11,FALSE)</f>
        <v>1</v>
      </c>
      <c r="K95" s="115">
        <f>VLOOKUP($A95,'DO NOT MODIFY'!$A$5:$S$631,12,FALSE)</f>
        <v>1.9400000000000001E-2</v>
      </c>
      <c r="L95" s="117">
        <f t="shared" si="6"/>
        <v>0</v>
      </c>
      <c r="M95" s="117">
        <f t="shared" si="7"/>
        <v>0</v>
      </c>
      <c r="N95" s="117">
        <f t="shared" si="8"/>
        <v>0</v>
      </c>
      <c r="O95" s="117">
        <f t="shared" si="9"/>
        <v>0</v>
      </c>
      <c r="P95" s="117">
        <f t="shared" si="10"/>
        <v>0</v>
      </c>
      <c r="Q95" s="117">
        <f t="shared" si="11"/>
        <v>0</v>
      </c>
    </row>
    <row r="96" spans="1:17" ht="15" x14ac:dyDescent="0.2">
      <c r="A96" s="88">
        <v>78</v>
      </c>
      <c r="B96" s="115">
        <f>VLOOKUP($A96,'DO NOT MODIFY'!$A$5:$S$631,2,FALSE)</f>
        <v>0</v>
      </c>
      <c r="C96" s="115">
        <f>VLOOKUP($A96,'DO NOT MODIFY'!$A$5:$S$631,3,FALSE)</f>
        <v>0</v>
      </c>
      <c r="D96" s="116" t="str">
        <f>VLOOKUP($A96,'DO NOT MODIFY'!$A$5:$S$631,4,FALSE)</f>
        <v>Acer glabrum</v>
      </c>
      <c r="E96" s="116" t="str">
        <f>VLOOKUP($A96,'DO NOT MODIFY'!$A$5:$S$631,5,FALSE)</f>
        <v>Rocky Mountain Maple</v>
      </c>
      <c r="F96" s="115" t="str">
        <f>VLOOKUP($A96,'DO NOT MODIFY'!$A$5:$S$631,7,FALSE)</f>
        <v>low</v>
      </c>
      <c r="G96" s="115">
        <f>VLOOKUP($A96,'DO NOT MODIFY'!$A$5:$S$631,6,FALSE)</f>
        <v>100</v>
      </c>
      <c r="H96" s="151"/>
      <c r="I96" s="148" t="str">
        <f>VLOOKUP($A96,'DO NOT MODIFY'!$A$5:$S$631,10,FALSE)</f>
        <v>#5</v>
      </c>
      <c r="J96" s="115">
        <f>VLOOKUP($A96,'DO NOT MODIFY'!$A$5:$S$631,11,FALSE)</f>
        <v>1</v>
      </c>
      <c r="K96" s="115">
        <f>VLOOKUP($A96,'DO NOT MODIFY'!$A$5:$S$631,12,FALSE)</f>
        <v>1.9400000000000001E-2</v>
      </c>
      <c r="L96" s="117">
        <f t="shared" si="6"/>
        <v>0</v>
      </c>
      <c r="M96" s="117">
        <f t="shared" si="7"/>
        <v>0</v>
      </c>
      <c r="N96" s="117">
        <f t="shared" si="8"/>
        <v>0</v>
      </c>
      <c r="O96" s="117">
        <f t="shared" si="9"/>
        <v>0</v>
      </c>
      <c r="P96" s="117">
        <f t="shared" si="10"/>
        <v>0</v>
      </c>
      <c r="Q96" s="117">
        <f t="shared" si="11"/>
        <v>0</v>
      </c>
    </row>
    <row r="97" spans="1:17" ht="15" x14ac:dyDescent="0.2">
      <c r="A97" s="88">
        <v>79</v>
      </c>
      <c r="B97" s="115">
        <f>VLOOKUP($A97,'DO NOT MODIFY'!$A$5:$S$631,2,FALSE)</f>
        <v>0</v>
      </c>
      <c r="C97" s="115">
        <f>VLOOKUP($A97,'DO NOT MODIFY'!$A$5:$S$631,3,FALSE)</f>
        <v>0</v>
      </c>
      <c r="D97" s="116" t="str">
        <f>VLOOKUP($A97,'DO NOT MODIFY'!$A$5:$S$631,4,FALSE)</f>
        <v xml:space="preserve">Amelanchier alnifolia </v>
      </c>
      <c r="E97" s="116" t="str">
        <f>VLOOKUP($A97,'DO NOT MODIFY'!$A$5:$S$631,5,FALSE)</f>
        <v xml:space="preserve">Saskatoon Serviceberry </v>
      </c>
      <c r="F97" s="115" t="str">
        <f>VLOOKUP($A97,'DO NOT MODIFY'!$A$5:$S$631,7,FALSE)</f>
        <v>low</v>
      </c>
      <c r="G97" s="115">
        <f>VLOOKUP($A97,'DO NOT MODIFY'!$A$5:$S$631,6,FALSE)</f>
        <v>64</v>
      </c>
      <c r="H97" s="151"/>
      <c r="I97" s="148" t="str">
        <f>VLOOKUP($A97,'DO NOT MODIFY'!$A$5:$S$631,10,FALSE)</f>
        <v>#5</v>
      </c>
      <c r="J97" s="115">
        <f>VLOOKUP($A97,'DO NOT MODIFY'!$A$5:$S$631,11,FALSE)</f>
        <v>1</v>
      </c>
      <c r="K97" s="115">
        <f>VLOOKUP($A97,'DO NOT MODIFY'!$A$5:$S$631,12,FALSE)</f>
        <v>1.9400000000000001E-2</v>
      </c>
      <c r="L97" s="117">
        <f t="shared" si="6"/>
        <v>0</v>
      </c>
      <c r="M97" s="117">
        <f t="shared" si="7"/>
        <v>0</v>
      </c>
      <c r="N97" s="117">
        <f t="shared" si="8"/>
        <v>0</v>
      </c>
      <c r="O97" s="117">
        <f t="shared" si="9"/>
        <v>0</v>
      </c>
      <c r="P97" s="117">
        <f t="shared" si="10"/>
        <v>0</v>
      </c>
      <c r="Q97" s="117">
        <f t="shared" si="11"/>
        <v>0</v>
      </c>
    </row>
    <row r="98" spans="1:17" ht="15" x14ac:dyDescent="0.2">
      <c r="A98" s="88">
        <v>80</v>
      </c>
      <c r="B98" s="115">
        <f>VLOOKUP($A98,'DO NOT MODIFY'!$A$5:$S$631,2,FALSE)</f>
        <v>0</v>
      </c>
      <c r="C98" s="115">
        <f>VLOOKUP($A98,'DO NOT MODIFY'!$A$5:$S$631,3,FALSE)</f>
        <v>0</v>
      </c>
      <c r="D98" s="116" t="str">
        <f>VLOOKUP($A98,'DO NOT MODIFY'!$A$5:$S$631,4,FALSE)</f>
        <v xml:space="preserve">Amelanchier alnifolia 'Regent' </v>
      </c>
      <c r="E98" s="116" t="str">
        <f>VLOOKUP($A98,'DO NOT MODIFY'!$A$5:$S$631,5,FALSE)</f>
        <v xml:space="preserve">Regent Serviceberry </v>
      </c>
      <c r="F98" s="115" t="str">
        <f>VLOOKUP($A98,'DO NOT MODIFY'!$A$5:$S$631,7,FALSE)</f>
        <v>low</v>
      </c>
      <c r="G98" s="115">
        <f>VLOOKUP($A98,'DO NOT MODIFY'!$A$5:$S$631,6,FALSE)</f>
        <v>64</v>
      </c>
      <c r="H98" s="151"/>
      <c r="I98" s="148" t="str">
        <f>VLOOKUP($A98,'DO NOT MODIFY'!$A$5:$S$631,10,FALSE)</f>
        <v>#5</v>
      </c>
      <c r="J98" s="115">
        <f>VLOOKUP($A98,'DO NOT MODIFY'!$A$5:$S$631,11,FALSE)</f>
        <v>1</v>
      </c>
      <c r="K98" s="115">
        <f>VLOOKUP($A98,'DO NOT MODIFY'!$A$5:$S$631,12,FALSE)</f>
        <v>1.9400000000000001E-2</v>
      </c>
      <c r="L98" s="117">
        <f t="shared" si="6"/>
        <v>0</v>
      </c>
      <c r="M98" s="117">
        <f t="shared" si="7"/>
        <v>0</v>
      </c>
      <c r="N98" s="117">
        <f t="shared" si="8"/>
        <v>0</v>
      </c>
      <c r="O98" s="117">
        <f t="shared" si="9"/>
        <v>0</v>
      </c>
      <c r="P98" s="117">
        <f t="shared" si="10"/>
        <v>0</v>
      </c>
      <c r="Q98" s="117">
        <f t="shared" si="11"/>
        <v>0</v>
      </c>
    </row>
    <row r="99" spans="1:17" ht="15" x14ac:dyDescent="0.2">
      <c r="A99" s="88">
        <v>81</v>
      </c>
      <c r="B99" s="115">
        <f>VLOOKUP($A99,'DO NOT MODIFY'!$A$5:$S$631,2,FALSE)</f>
        <v>0</v>
      </c>
      <c r="C99" s="115">
        <f>VLOOKUP($A99,'DO NOT MODIFY'!$A$5:$S$631,3,FALSE)</f>
        <v>0</v>
      </c>
      <c r="D99" s="116" t="str">
        <f>VLOOKUP($A99,'DO NOT MODIFY'!$A$5:$S$631,4,FALSE)</f>
        <v>Amelanchier utahensis</v>
      </c>
      <c r="E99" s="116" t="str">
        <f>VLOOKUP($A99,'DO NOT MODIFY'!$A$5:$S$631,5,FALSE)</f>
        <v>Utah Serviceberry</v>
      </c>
      <c r="F99" s="115" t="str">
        <f>VLOOKUP($A99,'DO NOT MODIFY'!$A$5:$S$631,7,FALSE)</f>
        <v>low</v>
      </c>
      <c r="G99" s="115">
        <f>VLOOKUP($A99,'DO NOT MODIFY'!$A$5:$S$631,6,FALSE)</f>
        <v>64</v>
      </c>
      <c r="H99" s="151"/>
      <c r="I99" s="148" t="str">
        <f>VLOOKUP($A99,'DO NOT MODIFY'!$A$5:$S$631,10,FALSE)</f>
        <v>#5</v>
      </c>
      <c r="J99" s="115">
        <f>VLOOKUP($A99,'DO NOT MODIFY'!$A$5:$S$631,11,FALSE)</f>
        <v>1</v>
      </c>
      <c r="K99" s="115">
        <f>VLOOKUP($A99,'DO NOT MODIFY'!$A$5:$S$631,12,FALSE)</f>
        <v>1.9400000000000001E-2</v>
      </c>
      <c r="L99" s="117">
        <f t="shared" si="6"/>
        <v>0</v>
      </c>
      <c r="M99" s="117">
        <f t="shared" si="7"/>
        <v>0</v>
      </c>
      <c r="N99" s="117">
        <f t="shared" si="8"/>
        <v>0</v>
      </c>
      <c r="O99" s="117">
        <f t="shared" si="9"/>
        <v>0</v>
      </c>
      <c r="P99" s="117">
        <f t="shared" si="10"/>
        <v>0</v>
      </c>
      <c r="Q99" s="117">
        <f t="shared" si="11"/>
        <v>0</v>
      </c>
    </row>
    <row r="100" spans="1:17" ht="15" x14ac:dyDescent="0.2">
      <c r="A100" s="88">
        <v>82</v>
      </c>
      <c r="B100" s="115">
        <f>VLOOKUP($A100,'DO NOT MODIFY'!$A$5:$S$631,2,FALSE)</f>
        <v>0</v>
      </c>
      <c r="C100" s="115">
        <f>VLOOKUP($A100,'DO NOT MODIFY'!$A$5:$S$631,3,FALSE)</f>
        <v>0</v>
      </c>
      <c r="D100" s="116" t="str">
        <f>VLOOKUP($A100,'DO NOT MODIFY'!$A$5:$S$631,4,FALSE)</f>
        <v xml:space="preserve">Amorpha canescens </v>
      </c>
      <c r="E100" s="116" t="str">
        <f>VLOOKUP($A100,'DO NOT MODIFY'!$A$5:$S$631,5,FALSE)</f>
        <v xml:space="preserve">Leadplant </v>
      </c>
      <c r="F100" s="115" t="str">
        <f>VLOOKUP($A100,'DO NOT MODIFY'!$A$5:$S$631,7,FALSE)</f>
        <v>very low</v>
      </c>
      <c r="G100" s="115">
        <f>VLOOKUP($A100,'DO NOT MODIFY'!$A$5:$S$631,6,FALSE)</f>
        <v>32</v>
      </c>
      <c r="H100" s="151"/>
      <c r="I100" s="148" t="str">
        <f>VLOOKUP($A100,'DO NOT MODIFY'!$A$5:$S$631,10,FALSE)</f>
        <v>#5</v>
      </c>
      <c r="J100" s="115">
        <f>VLOOKUP($A100,'DO NOT MODIFY'!$A$5:$S$631,11,FALSE)</f>
        <v>1</v>
      </c>
      <c r="K100" s="115">
        <f>VLOOKUP($A100,'DO NOT MODIFY'!$A$5:$S$631,12,FALSE)</f>
        <v>1.9400000000000001E-2</v>
      </c>
      <c r="L100" s="117">
        <f t="shared" si="6"/>
        <v>0</v>
      </c>
      <c r="M100" s="117">
        <f t="shared" si="7"/>
        <v>0</v>
      </c>
      <c r="N100" s="117">
        <f t="shared" si="8"/>
        <v>0</v>
      </c>
      <c r="O100" s="117">
        <f t="shared" si="9"/>
        <v>0</v>
      </c>
      <c r="P100" s="117">
        <f t="shared" si="10"/>
        <v>0</v>
      </c>
      <c r="Q100" s="117">
        <f t="shared" si="11"/>
        <v>0</v>
      </c>
    </row>
    <row r="101" spans="1:17" ht="15" x14ac:dyDescent="0.2">
      <c r="A101" s="88">
        <v>83</v>
      </c>
      <c r="B101" s="115">
        <f>VLOOKUP($A101,'DO NOT MODIFY'!$A$5:$S$631,2,FALSE)</f>
        <v>0</v>
      </c>
      <c r="C101" s="115">
        <f>VLOOKUP($A101,'DO NOT MODIFY'!$A$5:$S$631,3,FALSE)</f>
        <v>0</v>
      </c>
      <c r="D101" s="116" t="str">
        <f>VLOOKUP($A101,'DO NOT MODIFY'!$A$5:$S$631,4,FALSE)</f>
        <v>Amorpha fruticosa</v>
      </c>
      <c r="E101" s="116" t="str">
        <f>VLOOKUP($A101,'DO NOT MODIFY'!$A$5:$S$631,5,FALSE)</f>
        <v>Desert False Indigo</v>
      </c>
      <c r="F101" s="115" t="str">
        <f>VLOOKUP($A101,'DO NOT MODIFY'!$A$5:$S$631,7,FALSE)</f>
        <v>low</v>
      </c>
      <c r="G101" s="115">
        <f>VLOOKUP($A101,'DO NOT MODIFY'!$A$5:$S$631,6,FALSE)</f>
        <v>64</v>
      </c>
      <c r="H101" s="151"/>
      <c r="I101" s="148" t="str">
        <f>VLOOKUP($A101,'DO NOT MODIFY'!$A$5:$S$631,10,FALSE)</f>
        <v>#5</v>
      </c>
      <c r="J101" s="115">
        <f>VLOOKUP($A101,'DO NOT MODIFY'!$A$5:$S$631,11,FALSE)</f>
        <v>1</v>
      </c>
      <c r="K101" s="115">
        <f>VLOOKUP($A101,'DO NOT MODIFY'!$A$5:$S$631,12,FALSE)</f>
        <v>1.9400000000000001E-2</v>
      </c>
      <c r="L101" s="117">
        <f t="shared" si="6"/>
        <v>0</v>
      </c>
      <c r="M101" s="117">
        <f t="shared" si="7"/>
        <v>0</v>
      </c>
      <c r="N101" s="117">
        <f t="shared" si="8"/>
        <v>0</v>
      </c>
      <c r="O101" s="117">
        <f t="shared" si="9"/>
        <v>0</v>
      </c>
      <c r="P101" s="117">
        <f t="shared" si="10"/>
        <v>0</v>
      </c>
      <c r="Q101" s="117">
        <f t="shared" si="11"/>
        <v>0</v>
      </c>
    </row>
    <row r="102" spans="1:17" ht="15" x14ac:dyDescent="0.2">
      <c r="A102" s="88">
        <v>84</v>
      </c>
      <c r="B102" s="115">
        <f>VLOOKUP($A102,'DO NOT MODIFY'!$A$5:$S$631,2,FALSE)</f>
        <v>0</v>
      </c>
      <c r="C102" s="115">
        <f>VLOOKUP($A102,'DO NOT MODIFY'!$A$5:$S$631,3,FALSE)</f>
        <v>0</v>
      </c>
      <c r="D102" s="116" t="str">
        <f>VLOOKUP($A102,'DO NOT MODIFY'!$A$5:$S$631,4,FALSE)</f>
        <v>Arctostaphylos x coloradoensis 'Panchito'™</v>
      </c>
      <c r="E102" s="116" t="str">
        <f>VLOOKUP($A102,'DO NOT MODIFY'!$A$5:$S$631,5,FALSE)</f>
        <v>Panchito™ Manzanita</v>
      </c>
      <c r="F102" s="115" t="str">
        <f>VLOOKUP($A102,'DO NOT MODIFY'!$A$5:$S$631,7,FALSE)</f>
        <v>low</v>
      </c>
      <c r="G102" s="115">
        <f>VLOOKUP($A102,'DO NOT MODIFY'!$A$5:$S$631,6,FALSE)</f>
        <v>32</v>
      </c>
      <c r="H102" s="151"/>
      <c r="I102" s="148" t="str">
        <f>VLOOKUP($A102,'DO NOT MODIFY'!$A$5:$S$631,10,FALSE)</f>
        <v>#1</v>
      </c>
      <c r="J102" s="115">
        <f>VLOOKUP($A102,'DO NOT MODIFY'!$A$5:$S$631,11,FALSE)</f>
        <v>1</v>
      </c>
      <c r="K102" s="115">
        <f>VLOOKUP($A102,'DO NOT MODIFY'!$A$5:$S$631,12,FALSE)</f>
        <v>1.9400000000000001E-2</v>
      </c>
      <c r="L102" s="117">
        <f t="shared" si="6"/>
        <v>0</v>
      </c>
      <c r="M102" s="117">
        <f t="shared" si="7"/>
        <v>0</v>
      </c>
      <c r="N102" s="117">
        <f t="shared" si="8"/>
        <v>0</v>
      </c>
      <c r="O102" s="117">
        <f t="shared" si="9"/>
        <v>0</v>
      </c>
      <c r="P102" s="117">
        <f t="shared" si="10"/>
        <v>0</v>
      </c>
      <c r="Q102" s="117">
        <f t="shared" si="11"/>
        <v>0</v>
      </c>
    </row>
    <row r="103" spans="1:17" ht="15" x14ac:dyDescent="0.2">
      <c r="A103" s="88">
        <v>85</v>
      </c>
      <c r="B103" s="115">
        <f>VLOOKUP($A103,'DO NOT MODIFY'!$A$5:$S$631,2,FALSE)</f>
        <v>0</v>
      </c>
      <c r="C103" s="115">
        <f>VLOOKUP($A103,'DO NOT MODIFY'!$A$5:$S$631,3,FALSE)</f>
        <v>0</v>
      </c>
      <c r="D103" s="116" t="str">
        <f>VLOOKUP($A103,'DO NOT MODIFY'!$A$5:$S$631,4,FALSE)</f>
        <v>Arctostaphylos x coloradoensis 'Chieftain'</v>
      </c>
      <c r="E103" s="116" t="str">
        <f>VLOOKUP($A103,'DO NOT MODIFY'!$A$5:$S$631,5,FALSE)</f>
        <v>Chieftain Manzanita</v>
      </c>
      <c r="F103" s="115" t="str">
        <f>VLOOKUP($A103,'DO NOT MODIFY'!$A$5:$S$631,7,FALSE)</f>
        <v>low</v>
      </c>
      <c r="G103" s="115">
        <f>VLOOKUP($A103,'DO NOT MODIFY'!$A$5:$S$631,6,FALSE)</f>
        <v>50</v>
      </c>
      <c r="H103" s="151"/>
      <c r="I103" s="148" t="str">
        <f>VLOOKUP($A103,'DO NOT MODIFY'!$A$5:$S$631,10,FALSE)</f>
        <v>#1</v>
      </c>
      <c r="J103" s="115">
        <f>VLOOKUP($A103,'DO NOT MODIFY'!$A$5:$S$631,11,FALSE)</f>
        <v>1</v>
      </c>
      <c r="K103" s="115">
        <f>VLOOKUP($A103,'DO NOT MODIFY'!$A$5:$S$631,12,FALSE)</f>
        <v>1.9400000000000001E-2</v>
      </c>
      <c r="L103" s="117">
        <f t="shared" si="6"/>
        <v>0</v>
      </c>
      <c r="M103" s="117">
        <f t="shared" si="7"/>
        <v>0</v>
      </c>
      <c r="N103" s="117">
        <f t="shared" si="8"/>
        <v>0</v>
      </c>
      <c r="O103" s="117">
        <f t="shared" si="9"/>
        <v>0</v>
      </c>
      <c r="P103" s="117">
        <f t="shared" si="10"/>
        <v>0</v>
      </c>
      <c r="Q103" s="117">
        <f t="shared" si="11"/>
        <v>0</v>
      </c>
    </row>
    <row r="104" spans="1:17" ht="15" x14ac:dyDescent="0.2">
      <c r="A104" s="88">
        <v>86</v>
      </c>
      <c r="B104" s="115">
        <f>VLOOKUP($A104,'DO NOT MODIFY'!$A$5:$S$631,2,FALSE)</f>
        <v>0</v>
      </c>
      <c r="C104" s="115">
        <f>VLOOKUP($A104,'DO NOT MODIFY'!$A$5:$S$631,3,FALSE)</f>
        <v>0</v>
      </c>
      <c r="D104" s="116" t="str">
        <f>VLOOKUP($A104,'DO NOT MODIFY'!$A$5:$S$631,4,FALSE)</f>
        <v>Arctostaphylos x coloradoensis 'Mock Bearberry'</v>
      </c>
      <c r="E104" s="116" t="str">
        <f>VLOOKUP($A104,'DO NOT MODIFY'!$A$5:$S$631,5,FALSE)</f>
        <v>Mock Bearberry</v>
      </c>
      <c r="F104" s="115" t="str">
        <f>VLOOKUP($A104,'DO NOT MODIFY'!$A$5:$S$631,7,FALSE)</f>
        <v>low</v>
      </c>
      <c r="G104" s="115">
        <f>VLOOKUP($A104,'DO NOT MODIFY'!$A$5:$S$631,6,FALSE)</f>
        <v>32</v>
      </c>
      <c r="H104" s="151"/>
      <c r="I104" s="148" t="str">
        <f>VLOOKUP($A104,'DO NOT MODIFY'!$A$5:$S$631,10,FALSE)</f>
        <v>#1</v>
      </c>
      <c r="J104" s="115">
        <f>VLOOKUP($A104,'DO NOT MODIFY'!$A$5:$S$631,11,FALSE)</f>
        <v>1</v>
      </c>
      <c r="K104" s="115">
        <f>VLOOKUP($A104,'DO NOT MODIFY'!$A$5:$S$631,12,FALSE)</f>
        <v>1.9400000000000001E-2</v>
      </c>
      <c r="L104" s="117">
        <f t="shared" si="6"/>
        <v>0</v>
      </c>
      <c r="M104" s="117">
        <f t="shared" si="7"/>
        <v>0</v>
      </c>
      <c r="N104" s="117">
        <f t="shared" si="8"/>
        <v>0</v>
      </c>
      <c r="O104" s="117">
        <f t="shared" si="9"/>
        <v>0</v>
      </c>
      <c r="P104" s="117">
        <f t="shared" si="10"/>
        <v>0</v>
      </c>
      <c r="Q104" s="117">
        <f t="shared" si="11"/>
        <v>0</v>
      </c>
    </row>
    <row r="105" spans="1:17" ht="15" x14ac:dyDescent="0.2">
      <c r="A105" s="88">
        <v>87</v>
      </c>
      <c r="B105" s="115">
        <f>VLOOKUP($A105,'DO NOT MODIFY'!$A$5:$S$631,2,FALSE)</f>
        <v>0</v>
      </c>
      <c r="C105" s="115">
        <f>VLOOKUP($A105,'DO NOT MODIFY'!$A$5:$S$631,3,FALSE)</f>
        <v>0</v>
      </c>
      <c r="D105" s="116" t="str">
        <f>VLOOKUP($A105,'DO NOT MODIFY'!$A$5:$S$631,4,FALSE)</f>
        <v xml:space="preserve">Arctostaphylos uva-ursi </v>
      </c>
      <c r="E105" s="116" t="str">
        <f>VLOOKUP($A105,'DO NOT MODIFY'!$A$5:$S$631,5,FALSE)</f>
        <v xml:space="preserve">Kinnikinnick </v>
      </c>
      <c r="F105" s="115" t="str">
        <f>VLOOKUP($A105,'DO NOT MODIFY'!$A$5:$S$631,7,FALSE)</f>
        <v>low</v>
      </c>
      <c r="G105" s="115">
        <f>VLOOKUP($A105,'DO NOT MODIFY'!$A$5:$S$631,6,FALSE)</f>
        <v>18</v>
      </c>
      <c r="H105" s="151"/>
      <c r="I105" s="148" t="str">
        <f>VLOOKUP($A105,'DO NOT MODIFY'!$A$5:$S$631,10,FALSE)</f>
        <v>#5</v>
      </c>
      <c r="J105" s="115">
        <f>VLOOKUP($A105,'DO NOT MODIFY'!$A$5:$S$631,11,FALSE)</f>
        <v>1</v>
      </c>
      <c r="K105" s="115">
        <f>VLOOKUP($A105,'DO NOT MODIFY'!$A$5:$S$631,12,FALSE)</f>
        <v>1.9400000000000001E-2</v>
      </c>
      <c r="L105" s="117">
        <f t="shared" si="6"/>
        <v>0</v>
      </c>
      <c r="M105" s="117">
        <f t="shared" si="7"/>
        <v>0</v>
      </c>
      <c r="N105" s="117">
        <f t="shared" si="8"/>
        <v>0</v>
      </c>
      <c r="O105" s="117">
        <f t="shared" si="9"/>
        <v>0</v>
      </c>
      <c r="P105" s="117">
        <f t="shared" si="10"/>
        <v>0</v>
      </c>
      <c r="Q105" s="117">
        <f t="shared" si="11"/>
        <v>0</v>
      </c>
    </row>
    <row r="106" spans="1:17" ht="15" x14ac:dyDescent="0.2">
      <c r="A106" s="88">
        <v>88</v>
      </c>
      <c r="B106" s="115">
        <f>VLOOKUP($A106,'DO NOT MODIFY'!$A$5:$S$631,2,FALSE)</f>
        <v>0</v>
      </c>
      <c r="C106" s="115">
        <f>VLOOKUP($A106,'DO NOT MODIFY'!$A$5:$S$631,3,FALSE)</f>
        <v>0</v>
      </c>
      <c r="D106" s="116" t="str">
        <f>VLOOKUP($A106,'DO NOT MODIFY'!$A$5:$S$631,4,FALSE)</f>
        <v>Aronia arbutifolia 'Brilliantissima'</v>
      </c>
      <c r="E106" s="116" t="str">
        <f>VLOOKUP($A106,'DO NOT MODIFY'!$A$5:$S$631,5,FALSE)</f>
        <v>Brilliant Red Chokeberry</v>
      </c>
      <c r="F106" s="115" t="str">
        <f>VLOOKUP($A106,'DO NOT MODIFY'!$A$5:$S$631,7,FALSE)</f>
        <v>moderate</v>
      </c>
      <c r="G106" s="115">
        <f>VLOOKUP($A106,'DO NOT MODIFY'!$A$5:$S$631,6,FALSE)</f>
        <v>50</v>
      </c>
      <c r="H106" s="151"/>
      <c r="I106" s="148" t="str">
        <f>VLOOKUP($A106,'DO NOT MODIFY'!$A$5:$S$631,10,FALSE)</f>
        <v>#5</v>
      </c>
      <c r="J106" s="115">
        <f>VLOOKUP($A106,'DO NOT MODIFY'!$A$5:$S$631,11,FALSE)</f>
        <v>1</v>
      </c>
      <c r="K106" s="115">
        <f>VLOOKUP($A106,'DO NOT MODIFY'!$A$5:$S$631,12,FALSE)</f>
        <v>1.9400000000000001E-2</v>
      </c>
      <c r="L106" s="117">
        <f t="shared" si="6"/>
        <v>0</v>
      </c>
      <c r="M106" s="117">
        <f t="shared" si="7"/>
        <v>0</v>
      </c>
      <c r="N106" s="117">
        <f t="shared" si="8"/>
        <v>0</v>
      </c>
      <c r="O106" s="117">
        <f t="shared" si="9"/>
        <v>1</v>
      </c>
      <c r="P106" s="117">
        <f t="shared" si="10"/>
        <v>0</v>
      </c>
      <c r="Q106" s="117">
        <f t="shared" si="11"/>
        <v>0</v>
      </c>
    </row>
    <row r="107" spans="1:17" ht="15" x14ac:dyDescent="0.2">
      <c r="A107" s="88">
        <v>89</v>
      </c>
      <c r="B107" s="115">
        <f>VLOOKUP($A107,'DO NOT MODIFY'!$A$5:$S$631,2,FALSE)</f>
        <v>0</v>
      </c>
      <c r="C107" s="115">
        <f>VLOOKUP($A107,'DO NOT MODIFY'!$A$5:$S$631,3,FALSE)</f>
        <v>0</v>
      </c>
      <c r="D107" s="116" t="str">
        <f>VLOOKUP($A107,'DO NOT MODIFY'!$A$5:$S$631,4,FALSE)</f>
        <v>Aronia melanocarpa elata</v>
      </c>
      <c r="E107" s="116" t="str">
        <f>VLOOKUP($A107,'DO NOT MODIFY'!$A$5:$S$631,5,FALSE)</f>
        <v>Black Chockeberry</v>
      </c>
      <c r="F107" s="115" t="str">
        <f>VLOOKUP($A107,'DO NOT MODIFY'!$A$5:$S$631,7,FALSE)</f>
        <v>low</v>
      </c>
      <c r="G107" s="115">
        <f>VLOOKUP($A107,'DO NOT MODIFY'!$A$5:$S$631,6,FALSE)</f>
        <v>32</v>
      </c>
      <c r="H107" s="151"/>
      <c r="I107" s="148" t="str">
        <f>VLOOKUP($A107,'DO NOT MODIFY'!$A$5:$S$631,10,FALSE)</f>
        <v>#5</v>
      </c>
      <c r="J107" s="115">
        <f>VLOOKUP($A107,'DO NOT MODIFY'!$A$5:$S$631,11,FALSE)</f>
        <v>1</v>
      </c>
      <c r="K107" s="115">
        <f>VLOOKUP($A107,'DO NOT MODIFY'!$A$5:$S$631,12,FALSE)</f>
        <v>1.9400000000000001E-2</v>
      </c>
      <c r="L107" s="117">
        <f t="shared" si="6"/>
        <v>0</v>
      </c>
      <c r="M107" s="117">
        <f t="shared" si="7"/>
        <v>0</v>
      </c>
      <c r="N107" s="117">
        <f t="shared" si="8"/>
        <v>0</v>
      </c>
      <c r="O107" s="117">
        <f t="shared" si="9"/>
        <v>0</v>
      </c>
      <c r="P107" s="117">
        <f t="shared" si="10"/>
        <v>0</v>
      </c>
      <c r="Q107" s="117">
        <f t="shared" si="11"/>
        <v>0</v>
      </c>
    </row>
    <row r="108" spans="1:17" ht="15" x14ac:dyDescent="0.2">
      <c r="A108" s="88">
        <v>90</v>
      </c>
      <c r="B108" s="115">
        <f>VLOOKUP($A108,'DO NOT MODIFY'!$A$5:$S$631,2,FALSE)</f>
        <v>0</v>
      </c>
      <c r="C108" s="115">
        <f>VLOOKUP($A108,'DO NOT MODIFY'!$A$5:$S$631,3,FALSE)</f>
        <v>0</v>
      </c>
      <c r="D108" s="116" t="str">
        <f>VLOOKUP($A108,'DO NOT MODIFY'!$A$5:$S$631,4,FALSE)</f>
        <v>Artemisia abrotanum</v>
      </c>
      <c r="E108" s="116" t="str">
        <f>VLOOKUP($A108,'DO NOT MODIFY'!$A$5:$S$631,5,FALSE)</f>
        <v>Southernwood Sage</v>
      </c>
      <c r="F108" s="115" t="str">
        <f>VLOOKUP($A108,'DO NOT MODIFY'!$A$5:$S$631,7,FALSE)</f>
        <v>very low</v>
      </c>
      <c r="G108" s="115">
        <f>VLOOKUP($A108,'DO NOT MODIFY'!$A$5:$S$631,6,FALSE)</f>
        <v>32</v>
      </c>
      <c r="H108" s="151"/>
      <c r="I108" s="148" t="str">
        <f>VLOOKUP($A108,'DO NOT MODIFY'!$A$5:$S$631,10,FALSE)</f>
        <v>#5</v>
      </c>
      <c r="J108" s="115">
        <f>VLOOKUP($A108,'DO NOT MODIFY'!$A$5:$S$631,11,FALSE)</f>
        <v>1</v>
      </c>
      <c r="K108" s="115">
        <f>VLOOKUP($A108,'DO NOT MODIFY'!$A$5:$S$631,12,FALSE)</f>
        <v>1.9400000000000001E-2</v>
      </c>
      <c r="L108" s="117">
        <f t="shared" si="6"/>
        <v>0</v>
      </c>
      <c r="M108" s="117">
        <f t="shared" si="7"/>
        <v>0</v>
      </c>
      <c r="N108" s="117">
        <f t="shared" si="8"/>
        <v>0</v>
      </c>
      <c r="O108" s="117">
        <f t="shared" si="9"/>
        <v>0</v>
      </c>
      <c r="P108" s="117">
        <f t="shared" si="10"/>
        <v>0</v>
      </c>
      <c r="Q108" s="117">
        <f t="shared" si="11"/>
        <v>0</v>
      </c>
    </row>
    <row r="109" spans="1:17" ht="15" x14ac:dyDescent="0.2">
      <c r="A109" s="88">
        <v>91</v>
      </c>
      <c r="B109" s="115">
        <f>VLOOKUP($A109,'DO NOT MODIFY'!$A$5:$S$631,2,FALSE)</f>
        <v>0</v>
      </c>
      <c r="C109" s="115">
        <f>VLOOKUP($A109,'DO NOT MODIFY'!$A$5:$S$631,3,FALSE)</f>
        <v>0</v>
      </c>
      <c r="D109" s="116" t="str">
        <f>VLOOKUP($A109,'DO NOT MODIFY'!$A$5:$S$631,4,FALSE)</f>
        <v xml:space="preserve">Artemisia cana </v>
      </c>
      <c r="E109" s="116" t="str">
        <f>VLOOKUP($A109,'DO NOT MODIFY'!$A$5:$S$631,5,FALSE)</f>
        <v xml:space="preserve">Silver Sagebrush </v>
      </c>
      <c r="F109" s="115" t="str">
        <f>VLOOKUP($A109,'DO NOT MODIFY'!$A$5:$S$631,7,FALSE)</f>
        <v>very low</v>
      </c>
      <c r="G109" s="115">
        <f>VLOOKUP($A109,'DO NOT MODIFY'!$A$5:$S$631,6,FALSE)</f>
        <v>32</v>
      </c>
      <c r="H109" s="151"/>
      <c r="I109" s="148" t="str">
        <f>VLOOKUP($A109,'DO NOT MODIFY'!$A$5:$S$631,10,FALSE)</f>
        <v>#5</v>
      </c>
      <c r="J109" s="115">
        <f>VLOOKUP($A109,'DO NOT MODIFY'!$A$5:$S$631,11,FALSE)</f>
        <v>1</v>
      </c>
      <c r="K109" s="115">
        <f>VLOOKUP($A109,'DO NOT MODIFY'!$A$5:$S$631,12,FALSE)</f>
        <v>1.9400000000000001E-2</v>
      </c>
      <c r="L109" s="117">
        <f t="shared" si="6"/>
        <v>0</v>
      </c>
      <c r="M109" s="117">
        <f t="shared" si="7"/>
        <v>0</v>
      </c>
      <c r="N109" s="117">
        <f t="shared" si="8"/>
        <v>0</v>
      </c>
      <c r="O109" s="117">
        <f t="shared" si="9"/>
        <v>0</v>
      </c>
      <c r="P109" s="117">
        <f t="shared" si="10"/>
        <v>0</v>
      </c>
      <c r="Q109" s="117">
        <f t="shared" si="11"/>
        <v>0</v>
      </c>
    </row>
    <row r="110" spans="1:17" ht="15" x14ac:dyDescent="0.2">
      <c r="A110" s="88">
        <v>92</v>
      </c>
      <c r="B110" s="115">
        <f>VLOOKUP($A110,'DO NOT MODIFY'!$A$5:$S$631,2,FALSE)</f>
        <v>0</v>
      </c>
      <c r="C110" s="115">
        <f>VLOOKUP($A110,'DO NOT MODIFY'!$A$5:$S$631,3,FALSE)</f>
        <v>0</v>
      </c>
      <c r="D110" s="116" t="str">
        <f>VLOOKUP($A110,'DO NOT MODIFY'!$A$5:$S$631,4,FALSE)</f>
        <v>Artemisia filifolia</v>
      </c>
      <c r="E110" s="116" t="str">
        <f>VLOOKUP($A110,'DO NOT MODIFY'!$A$5:$S$631,5,FALSE)</f>
        <v>Sand Sagebrush</v>
      </c>
      <c r="F110" s="115" t="str">
        <f>VLOOKUP($A110,'DO NOT MODIFY'!$A$5:$S$631,7,FALSE)</f>
        <v>very low</v>
      </c>
      <c r="G110" s="115">
        <f>VLOOKUP($A110,'DO NOT MODIFY'!$A$5:$S$631,6,FALSE)</f>
        <v>32</v>
      </c>
      <c r="H110" s="151"/>
      <c r="I110" s="148" t="str">
        <f>VLOOKUP($A110,'DO NOT MODIFY'!$A$5:$S$631,10,FALSE)</f>
        <v>#5</v>
      </c>
      <c r="J110" s="115">
        <f>VLOOKUP($A110,'DO NOT MODIFY'!$A$5:$S$631,11,FALSE)</f>
        <v>1</v>
      </c>
      <c r="K110" s="115">
        <f>VLOOKUP($A110,'DO NOT MODIFY'!$A$5:$S$631,12,FALSE)</f>
        <v>1.9400000000000001E-2</v>
      </c>
      <c r="L110" s="117">
        <f t="shared" si="6"/>
        <v>0</v>
      </c>
      <c r="M110" s="117">
        <f t="shared" si="7"/>
        <v>0</v>
      </c>
      <c r="N110" s="117">
        <f t="shared" si="8"/>
        <v>0</v>
      </c>
      <c r="O110" s="117">
        <f t="shared" si="9"/>
        <v>0</v>
      </c>
      <c r="P110" s="117">
        <f t="shared" si="10"/>
        <v>0</v>
      </c>
      <c r="Q110" s="117">
        <f t="shared" si="11"/>
        <v>0</v>
      </c>
    </row>
    <row r="111" spans="1:17" ht="15" x14ac:dyDescent="0.2">
      <c r="A111" s="88">
        <v>93</v>
      </c>
      <c r="B111" s="115">
        <f>VLOOKUP($A111,'DO NOT MODIFY'!$A$5:$S$631,2,FALSE)</f>
        <v>0</v>
      </c>
      <c r="C111" s="115">
        <f>VLOOKUP($A111,'DO NOT MODIFY'!$A$5:$S$631,3,FALSE)</f>
        <v>0</v>
      </c>
      <c r="D111" s="116" t="str">
        <f>VLOOKUP($A111,'DO NOT MODIFY'!$A$5:$S$631,4,FALSE)</f>
        <v>Artemisia tridentata</v>
      </c>
      <c r="E111" s="116" t="str">
        <f>VLOOKUP($A111,'DO NOT MODIFY'!$A$5:$S$631,5,FALSE)</f>
        <v>Big Sagebrush</v>
      </c>
      <c r="F111" s="115" t="str">
        <f>VLOOKUP($A111,'DO NOT MODIFY'!$A$5:$S$631,7,FALSE)</f>
        <v>very low</v>
      </c>
      <c r="G111" s="115">
        <f>VLOOKUP($A111,'DO NOT MODIFY'!$A$5:$S$631,6,FALSE)</f>
        <v>64</v>
      </c>
      <c r="H111" s="151"/>
      <c r="I111" s="148" t="str">
        <f>VLOOKUP($A111,'DO NOT MODIFY'!$A$5:$S$631,10,FALSE)</f>
        <v>#5</v>
      </c>
      <c r="J111" s="115">
        <f>VLOOKUP($A111,'DO NOT MODIFY'!$A$5:$S$631,11,FALSE)</f>
        <v>1</v>
      </c>
      <c r="K111" s="115">
        <f>VLOOKUP($A111,'DO NOT MODIFY'!$A$5:$S$631,12,FALSE)</f>
        <v>1.9400000000000001E-2</v>
      </c>
      <c r="L111" s="117">
        <f t="shared" si="6"/>
        <v>0</v>
      </c>
      <c r="M111" s="117">
        <f t="shared" si="7"/>
        <v>0</v>
      </c>
      <c r="N111" s="117">
        <f t="shared" si="8"/>
        <v>0</v>
      </c>
      <c r="O111" s="117">
        <f t="shared" si="9"/>
        <v>0</v>
      </c>
      <c r="P111" s="117">
        <f t="shared" si="10"/>
        <v>0</v>
      </c>
      <c r="Q111" s="117">
        <f t="shared" si="11"/>
        <v>0</v>
      </c>
    </row>
    <row r="112" spans="1:17" ht="15" x14ac:dyDescent="0.2">
      <c r="A112" s="88">
        <v>94</v>
      </c>
      <c r="B112" s="115">
        <f>VLOOKUP($A112,'DO NOT MODIFY'!$A$5:$S$631,2,FALSE)</f>
        <v>0</v>
      </c>
      <c r="C112" s="115">
        <f>VLOOKUP($A112,'DO NOT MODIFY'!$A$5:$S$631,3,FALSE)</f>
        <v>0</v>
      </c>
      <c r="D112" s="116" t="str">
        <f>VLOOKUP($A112,'DO NOT MODIFY'!$A$5:$S$631,4,FALSE)</f>
        <v xml:space="preserve">Atriplex canescens </v>
      </c>
      <c r="E112" s="116" t="str">
        <f>VLOOKUP($A112,'DO NOT MODIFY'!$A$5:$S$631,5,FALSE)</f>
        <v xml:space="preserve">Four-wing Saltbrush </v>
      </c>
      <c r="F112" s="115" t="str">
        <f>VLOOKUP($A112,'DO NOT MODIFY'!$A$5:$S$631,7,FALSE)</f>
        <v>very low</v>
      </c>
      <c r="G112" s="115">
        <f>VLOOKUP($A112,'DO NOT MODIFY'!$A$5:$S$631,6,FALSE)</f>
        <v>32</v>
      </c>
      <c r="H112" s="151"/>
      <c r="I112" s="148" t="str">
        <f>VLOOKUP($A112,'DO NOT MODIFY'!$A$5:$S$631,10,FALSE)</f>
        <v>#5</v>
      </c>
      <c r="J112" s="115">
        <f>VLOOKUP($A112,'DO NOT MODIFY'!$A$5:$S$631,11,FALSE)</f>
        <v>1</v>
      </c>
      <c r="K112" s="115">
        <f>VLOOKUP($A112,'DO NOT MODIFY'!$A$5:$S$631,12,FALSE)</f>
        <v>1.9400000000000001E-2</v>
      </c>
      <c r="L112" s="117">
        <f t="shared" si="6"/>
        <v>0</v>
      </c>
      <c r="M112" s="117">
        <f t="shared" si="7"/>
        <v>0</v>
      </c>
      <c r="N112" s="117">
        <f t="shared" si="8"/>
        <v>0</v>
      </c>
      <c r="O112" s="117">
        <f t="shared" si="9"/>
        <v>0</v>
      </c>
      <c r="P112" s="117">
        <f t="shared" si="10"/>
        <v>0</v>
      </c>
      <c r="Q112" s="117">
        <f t="shared" si="11"/>
        <v>0</v>
      </c>
    </row>
    <row r="113" spans="1:17" ht="15" x14ac:dyDescent="0.2">
      <c r="A113" s="88">
        <v>95</v>
      </c>
      <c r="B113" s="115">
        <f>VLOOKUP($A113,'DO NOT MODIFY'!$A$5:$S$631,2,FALSE)</f>
        <v>0</v>
      </c>
      <c r="C113" s="115">
        <f>VLOOKUP($A113,'DO NOT MODIFY'!$A$5:$S$631,3,FALSE)</f>
        <v>0</v>
      </c>
      <c r="D113" s="116" t="str">
        <f>VLOOKUP($A113,'DO NOT MODIFY'!$A$5:$S$631,4,FALSE)</f>
        <v>Berberis koreana</v>
      </c>
      <c r="E113" s="116" t="str">
        <f>VLOOKUP($A113,'DO NOT MODIFY'!$A$5:$S$631,5,FALSE)</f>
        <v>Korean Barberry</v>
      </c>
      <c r="F113" s="115" t="str">
        <f>VLOOKUP($A113,'DO NOT MODIFY'!$A$5:$S$631,7,FALSE)</f>
        <v>low</v>
      </c>
      <c r="G113" s="115">
        <f>VLOOKUP($A113,'DO NOT MODIFY'!$A$5:$S$631,6,FALSE)</f>
        <v>32</v>
      </c>
      <c r="H113" s="151"/>
      <c r="I113" s="148" t="str">
        <f>VLOOKUP($A113,'DO NOT MODIFY'!$A$5:$S$631,10,FALSE)</f>
        <v>#5</v>
      </c>
      <c r="J113" s="115">
        <f>VLOOKUP($A113,'DO NOT MODIFY'!$A$5:$S$631,11,FALSE)</f>
        <v>1</v>
      </c>
      <c r="K113" s="115">
        <f>VLOOKUP($A113,'DO NOT MODIFY'!$A$5:$S$631,12,FALSE)</f>
        <v>1.9400000000000001E-2</v>
      </c>
      <c r="L113" s="117">
        <f t="shared" si="6"/>
        <v>0</v>
      </c>
      <c r="M113" s="117">
        <f t="shared" si="7"/>
        <v>0</v>
      </c>
      <c r="N113" s="117">
        <f t="shared" si="8"/>
        <v>0</v>
      </c>
      <c r="O113" s="117">
        <f t="shared" si="9"/>
        <v>0</v>
      </c>
      <c r="P113" s="117">
        <f t="shared" si="10"/>
        <v>0</v>
      </c>
      <c r="Q113" s="117">
        <f t="shared" si="11"/>
        <v>0</v>
      </c>
    </row>
    <row r="114" spans="1:17" ht="15" x14ac:dyDescent="0.2">
      <c r="A114" s="88">
        <v>96</v>
      </c>
      <c r="B114" s="115">
        <f>VLOOKUP($A114,'DO NOT MODIFY'!$A$5:$S$631,2,FALSE)</f>
        <v>0</v>
      </c>
      <c r="C114" s="115">
        <f>VLOOKUP($A114,'DO NOT MODIFY'!$A$5:$S$631,3,FALSE)</f>
        <v>0</v>
      </c>
      <c r="D114" s="116" t="str">
        <f>VLOOKUP($A114,'DO NOT MODIFY'!$A$5:$S$631,4,FALSE)</f>
        <v>Berberis x 'Emerald Carousel'®</v>
      </c>
      <c r="E114" s="116" t="str">
        <f>VLOOKUP($A114,'DO NOT MODIFY'!$A$5:$S$631,5,FALSE)</f>
        <v>Emerald Carousel® Barberry</v>
      </c>
      <c r="F114" s="115" t="str">
        <f>VLOOKUP($A114,'DO NOT MODIFY'!$A$5:$S$631,7,FALSE)</f>
        <v>low</v>
      </c>
      <c r="G114" s="115">
        <f>VLOOKUP($A114,'DO NOT MODIFY'!$A$5:$S$631,6,FALSE)</f>
        <v>32</v>
      </c>
      <c r="H114" s="151"/>
      <c r="I114" s="148" t="str">
        <f>VLOOKUP($A114,'DO NOT MODIFY'!$A$5:$S$631,10,FALSE)</f>
        <v>#5</v>
      </c>
      <c r="J114" s="115">
        <f>VLOOKUP($A114,'DO NOT MODIFY'!$A$5:$S$631,11,FALSE)</f>
        <v>1</v>
      </c>
      <c r="K114" s="115">
        <f>VLOOKUP($A114,'DO NOT MODIFY'!$A$5:$S$631,12,FALSE)</f>
        <v>1.9400000000000001E-2</v>
      </c>
      <c r="L114" s="117">
        <f t="shared" si="6"/>
        <v>0</v>
      </c>
      <c r="M114" s="117">
        <f t="shared" si="7"/>
        <v>0</v>
      </c>
      <c r="N114" s="117">
        <f t="shared" si="8"/>
        <v>0</v>
      </c>
      <c r="O114" s="117">
        <f t="shared" si="9"/>
        <v>0</v>
      </c>
      <c r="P114" s="117">
        <f t="shared" si="10"/>
        <v>0</v>
      </c>
      <c r="Q114" s="117">
        <f t="shared" si="11"/>
        <v>0</v>
      </c>
    </row>
    <row r="115" spans="1:17" ht="15" x14ac:dyDescent="0.2">
      <c r="A115" s="88">
        <v>97</v>
      </c>
      <c r="B115" s="115">
        <f>VLOOKUP($A115,'DO NOT MODIFY'!$A$5:$S$631,2,FALSE)</f>
        <v>0</v>
      </c>
      <c r="C115" s="115">
        <f>VLOOKUP($A115,'DO NOT MODIFY'!$A$5:$S$631,3,FALSE)</f>
        <v>0</v>
      </c>
      <c r="D115" s="116" t="str">
        <f>VLOOKUP($A115,'DO NOT MODIFY'!$A$5:$S$631,4,FALSE)</f>
        <v>Berberis x mentorensis</v>
      </c>
      <c r="E115" s="116" t="str">
        <f>VLOOKUP($A115,'DO NOT MODIFY'!$A$5:$S$631,5,FALSE)</f>
        <v>Mentor Barberry</v>
      </c>
      <c r="F115" s="115" t="str">
        <f>VLOOKUP($A115,'DO NOT MODIFY'!$A$5:$S$631,7,FALSE)</f>
        <v>low</v>
      </c>
      <c r="G115" s="115">
        <f>VLOOKUP($A115,'DO NOT MODIFY'!$A$5:$S$631,6,FALSE)</f>
        <v>32</v>
      </c>
      <c r="H115" s="151"/>
      <c r="I115" s="148" t="str">
        <f>VLOOKUP($A115,'DO NOT MODIFY'!$A$5:$S$631,10,FALSE)</f>
        <v>#5</v>
      </c>
      <c r="J115" s="115">
        <f>VLOOKUP($A115,'DO NOT MODIFY'!$A$5:$S$631,11,FALSE)</f>
        <v>1</v>
      </c>
      <c r="K115" s="115">
        <f>VLOOKUP($A115,'DO NOT MODIFY'!$A$5:$S$631,12,FALSE)</f>
        <v>1.9400000000000001E-2</v>
      </c>
      <c r="L115" s="117">
        <f t="shared" si="6"/>
        <v>0</v>
      </c>
      <c r="M115" s="117">
        <f t="shared" si="7"/>
        <v>0</v>
      </c>
      <c r="N115" s="117">
        <f t="shared" si="8"/>
        <v>0</v>
      </c>
      <c r="O115" s="117">
        <f t="shared" si="9"/>
        <v>0</v>
      </c>
      <c r="P115" s="117">
        <f t="shared" si="10"/>
        <v>0</v>
      </c>
      <c r="Q115" s="117">
        <f t="shared" si="11"/>
        <v>0</v>
      </c>
    </row>
    <row r="116" spans="1:17" ht="15" x14ac:dyDescent="0.2">
      <c r="A116" s="88">
        <v>98</v>
      </c>
      <c r="B116" s="115">
        <f>VLOOKUP($A116,'DO NOT MODIFY'!$A$5:$S$631,2,FALSE)</f>
        <v>0</v>
      </c>
      <c r="C116" s="115">
        <f>VLOOKUP($A116,'DO NOT MODIFY'!$A$5:$S$631,3,FALSE)</f>
        <v>0</v>
      </c>
      <c r="D116" s="116" t="str">
        <f>VLOOKUP($A116,'DO NOT MODIFY'!$A$5:$S$631,4,FALSE)</f>
        <v>Berberis thunbergii 'Bogozam'</v>
      </c>
      <c r="E116" s="116" t="str">
        <f>VLOOKUP($A116,'DO NOT MODIFY'!$A$5:$S$631,5,FALSE)</f>
        <v>Bonanza Gold Barberry</v>
      </c>
      <c r="F116" s="115" t="str">
        <f>VLOOKUP($A116,'DO NOT MODIFY'!$A$5:$S$631,7,FALSE)</f>
        <v>moderate</v>
      </c>
      <c r="G116" s="115">
        <f>VLOOKUP($A116,'DO NOT MODIFY'!$A$5:$S$631,6,FALSE)</f>
        <v>32</v>
      </c>
      <c r="H116" s="151"/>
      <c r="I116" s="148" t="str">
        <f>VLOOKUP($A116,'DO NOT MODIFY'!$A$5:$S$631,10,FALSE)</f>
        <v>#5</v>
      </c>
      <c r="J116" s="115">
        <f>VLOOKUP($A116,'DO NOT MODIFY'!$A$5:$S$631,11,FALSE)</f>
        <v>1</v>
      </c>
      <c r="K116" s="115">
        <f>VLOOKUP($A116,'DO NOT MODIFY'!$A$5:$S$631,12,FALSE)</f>
        <v>1.9400000000000001E-2</v>
      </c>
      <c r="L116" s="117">
        <f t="shared" si="6"/>
        <v>0</v>
      </c>
      <c r="M116" s="117">
        <f t="shared" si="7"/>
        <v>0</v>
      </c>
      <c r="N116" s="117">
        <f t="shared" si="8"/>
        <v>0</v>
      </c>
      <c r="O116" s="117">
        <f t="shared" si="9"/>
        <v>1</v>
      </c>
      <c r="P116" s="117">
        <f t="shared" si="10"/>
        <v>0</v>
      </c>
      <c r="Q116" s="117">
        <f t="shared" si="11"/>
        <v>0</v>
      </c>
    </row>
    <row r="117" spans="1:17" ht="15" x14ac:dyDescent="0.2">
      <c r="A117" s="88">
        <v>99</v>
      </c>
      <c r="B117" s="115">
        <f>VLOOKUP($A117,'DO NOT MODIFY'!$A$5:$S$631,2,FALSE)</f>
        <v>0</v>
      </c>
      <c r="C117" s="115">
        <f>VLOOKUP($A117,'DO NOT MODIFY'!$A$5:$S$631,3,FALSE)</f>
        <v>0</v>
      </c>
      <c r="D117" s="116" t="str">
        <f>VLOOKUP($A117,'DO NOT MODIFY'!$A$5:$S$631,4,FALSE)</f>
        <v xml:space="preserve">Berberis thunbergii 'Crimson Pygmy' </v>
      </c>
      <c r="E117" s="116" t="str">
        <f>VLOOKUP($A117,'DO NOT MODIFY'!$A$5:$S$631,5,FALSE)</f>
        <v xml:space="preserve">Crimson Pygmy Japanese Barberry </v>
      </c>
      <c r="F117" s="115" t="str">
        <f>VLOOKUP($A117,'DO NOT MODIFY'!$A$5:$S$631,7,FALSE)</f>
        <v>moderate</v>
      </c>
      <c r="G117" s="115">
        <f>VLOOKUP($A117,'DO NOT MODIFY'!$A$5:$S$631,6,FALSE)</f>
        <v>8</v>
      </c>
      <c r="H117" s="151"/>
      <c r="I117" s="148" t="str">
        <f>VLOOKUP($A117,'DO NOT MODIFY'!$A$5:$S$631,10,FALSE)</f>
        <v>#5</v>
      </c>
      <c r="J117" s="115">
        <f>VLOOKUP($A117,'DO NOT MODIFY'!$A$5:$S$631,11,FALSE)</f>
        <v>1</v>
      </c>
      <c r="K117" s="115">
        <f>VLOOKUP($A117,'DO NOT MODIFY'!$A$5:$S$631,12,FALSE)</f>
        <v>1.9400000000000001E-2</v>
      </c>
      <c r="L117" s="117">
        <f t="shared" si="6"/>
        <v>0</v>
      </c>
      <c r="M117" s="117">
        <f t="shared" si="7"/>
        <v>0</v>
      </c>
      <c r="N117" s="117">
        <f t="shared" si="8"/>
        <v>0</v>
      </c>
      <c r="O117" s="117">
        <f t="shared" si="9"/>
        <v>1</v>
      </c>
      <c r="P117" s="117">
        <f t="shared" si="10"/>
        <v>0</v>
      </c>
      <c r="Q117" s="117">
        <f t="shared" si="11"/>
        <v>0</v>
      </c>
    </row>
    <row r="118" spans="1:17" ht="15" x14ac:dyDescent="0.2">
      <c r="A118" s="88">
        <v>100</v>
      </c>
      <c r="B118" s="115">
        <f>VLOOKUP($A118,'DO NOT MODIFY'!$A$5:$S$631,2,FALSE)</f>
        <v>0</v>
      </c>
      <c r="C118" s="115">
        <f>VLOOKUP($A118,'DO NOT MODIFY'!$A$5:$S$631,3,FALSE)</f>
        <v>0</v>
      </c>
      <c r="D118" s="116" t="str">
        <f>VLOOKUP($A118,'DO NOT MODIFY'!$A$5:$S$631,4,FALSE)</f>
        <v>Berberis thunbergii 'Golden Nugget'</v>
      </c>
      <c r="E118" s="116" t="str">
        <f>VLOOKUP($A118,'DO NOT MODIFY'!$A$5:$S$631,5,FALSE)</f>
        <v>Golden Nugget Dwarf Japanese Barberry</v>
      </c>
      <c r="F118" s="115" t="str">
        <f>VLOOKUP($A118,'DO NOT MODIFY'!$A$5:$S$631,7,FALSE)</f>
        <v>moderate</v>
      </c>
      <c r="G118" s="115">
        <f>VLOOKUP($A118,'DO NOT MODIFY'!$A$5:$S$631,6,FALSE)</f>
        <v>8</v>
      </c>
      <c r="H118" s="151"/>
      <c r="I118" s="148" t="str">
        <f>VLOOKUP($A118,'DO NOT MODIFY'!$A$5:$S$631,10,FALSE)</f>
        <v>#5</v>
      </c>
      <c r="J118" s="115">
        <f>VLOOKUP($A118,'DO NOT MODIFY'!$A$5:$S$631,11,FALSE)</f>
        <v>1</v>
      </c>
      <c r="K118" s="115">
        <f>VLOOKUP($A118,'DO NOT MODIFY'!$A$5:$S$631,12,FALSE)</f>
        <v>1.9400000000000001E-2</v>
      </c>
      <c r="L118" s="117">
        <f t="shared" si="6"/>
        <v>0</v>
      </c>
      <c r="M118" s="117">
        <f t="shared" si="7"/>
        <v>0</v>
      </c>
      <c r="N118" s="117">
        <f t="shared" si="8"/>
        <v>0</v>
      </c>
      <c r="O118" s="117">
        <f t="shared" si="9"/>
        <v>1</v>
      </c>
      <c r="P118" s="117">
        <f t="shared" si="10"/>
        <v>0</v>
      </c>
      <c r="Q118" s="117">
        <f t="shared" si="11"/>
        <v>0</v>
      </c>
    </row>
    <row r="119" spans="1:17" ht="15" x14ac:dyDescent="0.2">
      <c r="A119" s="88">
        <v>101</v>
      </c>
      <c r="B119" s="115">
        <f>VLOOKUP($A119,'DO NOT MODIFY'!$A$5:$S$631,2,FALSE)</f>
        <v>0</v>
      </c>
      <c r="C119" s="115">
        <f>VLOOKUP($A119,'DO NOT MODIFY'!$A$5:$S$631,3,FALSE)</f>
        <v>0</v>
      </c>
      <c r="D119" s="116" t="str">
        <f>VLOOKUP($A119,'DO NOT MODIFY'!$A$5:$S$631,4,FALSE)</f>
        <v>Berberis thunbergii 'Helmond Pillar'</v>
      </c>
      <c r="E119" s="116" t="str">
        <f>VLOOKUP($A119,'DO NOT MODIFY'!$A$5:$S$631,5,FALSE)</f>
        <v>Helmond Pillar Barberry</v>
      </c>
      <c r="F119" s="115" t="str">
        <f>VLOOKUP($A119,'DO NOT MODIFY'!$A$5:$S$631,7,FALSE)</f>
        <v>moderate</v>
      </c>
      <c r="G119" s="115">
        <f>VLOOKUP($A119,'DO NOT MODIFY'!$A$5:$S$631,6,FALSE)</f>
        <v>8</v>
      </c>
      <c r="H119" s="151"/>
      <c r="I119" s="148" t="str">
        <f>VLOOKUP($A119,'DO NOT MODIFY'!$A$5:$S$631,10,FALSE)</f>
        <v>#5</v>
      </c>
      <c r="J119" s="115">
        <f>VLOOKUP($A119,'DO NOT MODIFY'!$A$5:$S$631,11,FALSE)</f>
        <v>1</v>
      </c>
      <c r="K119" s="115">
        <f>VLOOKUP($A119,'DO NOT MODIFY'!$A$5:$S$631,12,FALSE)</f>
        <v>1.9400000000000001E-2</v>
      </c>
      <c r="L119" s="117">
        <f t="shared" si="6"/>
        <v>0</v>
      </c>
      <c r="M119" s="117">
        <f t="shared" si="7"/>
        <v>0</v>
      </c>
      <c r="N119" s="117">
        <f t="shared" si="8"/>
        <v>0</v>
      </c>
      <c r="O119" s="117">
        <f t="shared" si="9"/>
        <v>1</v>
      </c>
      <c r="P119" s="117">
        <f t="shared" si="10"/>
        <v>0</v>
      </c>
      <c r="Q119" s="117">
        <f t="shared" si="11"/>
        <v>0</v>
      </c>
    </row>
    <row r="120" spans="1:17" ht="15" x14ac:dyDescent="0.2">
      <c r="A120" s="88">
        <v>102</v>
      </c>
      <c r="B120" s="115">
        <f>VLOOKUP($A120,'DO NOT MODIFY'!$A$5:$S$631,2,FALSE)</f>
        <v>0</v>
      </c>
      <c r="C120" s="115">
        <f>VLOOKUP($A120,'DO NOT MODIFY'!$A$5:$S$631,3,FALSE)</f>
        <v>0</v>
      </c>
      <c r="D120" s="116" t="str">
        <f>VLOOKUP($A120,'DO NOT MODIFY'!$A$5:$S$631,4,FALSE)</f>
        <v>Berberis thunbergii 'Orange Rocket'</v>
      </c>
      <c r="E120" s="116" t="str">
        <f>VLOOKUP($A120,'DO NOT MODIFY'!$A$5:$S$631,5,FALSE)</f>
        <v>Orange Rocket Barberry</v>
      </c>
      <c r="F120" s="115" t="str">
        <f>VLOOKUP($A120,'DO NOT MODIFY'!$A$5:$S$631,7,FALSE)</f>
        <v>low</v>
      </c>
      <c r="G120" s="115">
        <f>VLOOKUP($A120,'DO NOT MODIFY'!$A$5:$S$631,6,FALSE)</f>
        <v>18</v>
      </c>
      <c r="H120" s="151"/>
      <c r="I120" s="148" t="str">
        <f>VLOOKUP($A120,'DO NOT MODIFY'!$A$5:$S$631,10,FALSE)</f>
        <v>#5</v>
      </c>
      <c r="J120" s="115">
        <f>VLOOKUP($A120,'DO NOT MODIFY'!$A$5:$S$631,11,FALSE)</f>
        <v>1</v>
      </c>
      <c r="K120" s="115">
        <f>VLOOKUP($A120,'DO NOT MODIFY'!$A$5:$S$631,12,FALSE)</f>
        <v>1.9400000000000001E-2</v>
      </c>
      <c r="L120" s="117">
        <f t="shared" si="6"/>
        <v>0</v>
      </c>
      <c r="M120" s="117">
        <f t="shared" si="7"/>
        <v>0</v>
      </c>
      <c r="N120" s="117">
        <f t="shared" si="8"/>
        <v>0</v>
      </c>
      <c r="O120" s="117">
        <f t="shared" si="9"/>
        <v>0</v>
      </c>
      <c r="P120" s="117">
        <f t="shared" si="10"/>
        <v>0</v>
      </c>
      <c r="Q120" s="117">
        <f t="shared" si="11"/>
        <v>0</v>
      </c>
    </row>
    <row r="121" spans="1:17" ht="15" x14ac:dyDescent="0.2">
      <c r="A121" s="88">
        <v>103</v>
      </c>
      <c r="B121" s="115">
        <f>VLOOKUP($A121,'DO NOT MODIFY'!$A$5:$S$631,2,FALSE)</f>
        <v>0</v>
      </c>
      <c r="C121" s="115">
        <f>VLOOKUP($A121,'DO NOT MODIFY'!$A$5:$S$631,3,FALSE)</f>
        <v>0</v>
      </c>
      <c r="D121" s="116" t="str">
        <f>VLOOKUP($A121,'DO NOT MODIFY'!$A$5:$S$631,4,FALSE)</f>
        <v xml:space="preserve">Berberis thunbergii 'Rose Glow' </v>
      </c>
      <c r="E121" s="116" t="str">
        <f>VLOOKUP($A121,'DO NOT MODIFY'!$A$5:$S$631,5,FALSE)</f>
        <v xml:space="preserve">Rose Glow Japanese Barberry </v>
      </c>
      <c r="F121" s="115" t="str">
        <f>VLOOKUP($A121,'DO NOT MODIFY'!$A$5:$S$631,7,FALSE)</f>
        <v>moderate</v>
      </c>
      <c r="G121" s="115">
        <f>VLOOKUP($A121,'DO NOT MODIFY'!$A$5:$S$631,6,FALSE)</f>
        <v>32</v>
      </c>
      <c r="H121" s="151"/>
      <c r="I121" s="148" t="str">
        <f>VLOOKUP($A121,'DO NOT MODIFY'!$A$5:$S$631,10,FALSE)</f>
        <v>#5</v>
      </c>
      <c r="J121" s="115">
        <f>VLOOKUP($A121,'DO NOT MODIFY'!$A$5:$S$631,11,FALSE)</f>
        <v>1</v>
      </c>
      <c r="K121" s="115">
        <f>VLOOKUP($A121,'DO NOT MODIFY'!$A$5:$S$631,12,FALSE)</f>
        <v>1.9400000000000001E-2</v>
      </c>
      <c r="L121" s="117">
        <f t="shared" si="6"/>
        <v>0</v>
      </c>
      <c r="M121" s="117">
        <f t="shared" si="7"/>
        <v>0</v>
      </c>
      <c r="N121" s="117">
        <f t="shared" si="8"/>
        <v>0</v>
      </c>
      <c r="O121" s="117">
        <f t="shared" si="9"/>
        <v>1</v>
      </c>
      <c r="P121" s="117">
        <f t="shared" si="10"/>
        <v>0</v>
      </c>
      <c r="Q121" s="117">
        <f t="shared" si="11"/>
        <v>0</v>
      </c>
    </row>
    <row r="122" spans="1:17" ht="15" x14ac:dyDescent="0.2">
      <c r="A122" s="88">
        <v>104</v>
      </c>
      <c r="B122" s="115">
        <f>VLOOKUP($A122,'DO NOT MODIFY'!$A$5:$S$631,2,FALSE)</f>
        <v>0</v>
      </c>
      <c r="C122" s="115">
        <f>VLOOKUP($A122,'DO NOT MODIFY'!$A$5:$S$631,3,FALSE)</f>
        <v>0</v>
      </c>
      <c r="D122" s="116" t="str">
        <f>VLOOKUP($A122,'DO NOT MODIFY'!$A$5:$S$631,4,FALSE)</f>
        <v>Buddleja alternifolia 'Argentea'</v>
      </c>
      <c r="E122" s="116" t="str">
        <f>VLOOKUP($A122,'DO NOT MODIFY'!$A$5:$S$631,5,FALSE)</f>
        <v>Silver Fountain Butterfly Bush</v>
      </c>
      <c r="F122" s="115" t="str">
        <f>VLOOKUP($A122,'DO NOT MODIFY'!$A$5:$S$631,7,FALSE)</f>
        <v>low</v>
      </c>
      <c r="G122" s="115">
        <f>VLOOKUP($A122,'DO NOT MODIFY'!$A$5:$S$631,6,FALSE)</f>
        <v>64</v>
      </c>
      <c r="H122" s="151"/>
      <c r="I122" s="148" t="str">
        <f>VLOOKUP($A122,'DO NOT MODIFY'!$A$5:$S$631,10,FALSE)</f>
        <v>#5</v>
      </c>
      <c r="J122" s="115">
        <f>VLOOKUP($A122,'DO NOT MODIFY'!$A$5:$S$631,11,FALSE)</f>
        <v>1</v>
      </c>
      <c r="K122" s="115">
        <f>VLOOKUP($A122,'DO NOT MODIFY'!$A$5:$S$631,12,FALSE)</f>
        <v>1.9400000000000001E-2</v>
      </c>
      <c r="L122" s="117">
        <f t="shared" si="6"/>
        <v>0</v>
      </c>
      <c r="M122" s="117">
        <f t="shared" si="7"/>
        <v>0</v>
      </c>
      <c r="N122" s="117">
        <f t="shared" si="8"/>
        <v>0</v>
      </c>
      <c r="O122" s="117">
        <f t="shared" si="9"/>
        <v>0</v>
      </c>
      <c r="P122" s="117">
        <f t="shared" si="10"/>
        <v>0</v>
      </c>
      <c r="Q122" s="117">
        <f t="shared" si="11"/>
        <v>0</v>
      </c>
    </row>
    <row r="123" spans="1:17" ht="15" x14ac:dyDescent="0.2">
      <c r="A123" s="88">
        <v>105</v>
      </c>
      <c r="B123" s="115">
        <f>VLOOKUP($A123,'DO NOT MODIFY'!$A$5:$S$631,2,FALSE)</f>
        <v>0</v>
      </c>
      <c r="C123" s="115">
        <f>VLOOKUP($A123,'DO NOT MODIFY'!$A$5:$S$631,3,FALSE)</f>
        <v>0</v>
      </c>
      <c r="D123" s="116" t="str">
        <f>VLOOKUP($A123,'DO NOT MODIFY'!$A$5:$S$631,4,FALSE)</f>
        <v>Buddleja 'Blue Chip'</v>
      </c>
      <c r="E123" s="116" t="str">
        <f>VLOOKUP($A123,'DO NOT MODIFY'!$A$5:$S$631,5,FALSE)</f>
        <v>Dwarf Blue-Purple Butterfly Bush</v>
      </c>
      <c r="F123" s="115" t="str">
        <f>VLOOKUP($A123,'DO NOT MODIFY'!$A$5:$S$631,7,FALSE)</f>
        <v>moderate</v>
      </c>
      <c r="G123" s="115">
        <f>VLOOKUP($A123,'DO NOT MODIFY'!$A$5:$S$631,6,FALSE)</f>
        <v>32</v>
      </c>
      <c r="H123" s="151"/>
      <c r="I123" s="148" t="str">
        <f>VLOOKUP($A123,'DO NOT MODIFY'!$A$5:$S$631,10,FALSE)</f>
        <v>#5</v>
      </c>
      <c r="J123" s="115">
        <f>VLOOKUP($A123,'DO NOT MODIFY'!$A$5:$S$631,11,FALSE)</f>
        <v>1</v>
      </c>
      <c r="K123" s="115">
        <f>VLOOKUP($A123,'DO NOT MODIFY'!$A$5:$S$631,12,FALSE)</f>
        <v>1.9400000000000001E-2</v>
      </c>
      <c r="L123" s="117">
        <f t="shared" si="6"/>
        <v>0</v>
      </c>
      <c r="M123" s="117">
        <f t="shared" si="7"/>
        <v>0</v>
      </c>
      <c r="N123" s="117">
        <f t="shared" si="8"/>
        <v>0</v>
      </c>
      <c r="O123" s="117">
        <f t="shared" si="9"/>
        <v>1</v>
      </c>
      <c r="P123" s="117">
        <f t="shared" si="10"/>
        <v>0</v>
      </c>
      <c r="Q123" s="117">
        <f t="shared" si="11"/>
        <v>0</v>
      </c>
    </row>
    <row r="124" spans="1:17" ht="15" x14ac:dyDescent="0.2">
      <c r="A124" s="88">
        <v>106</v>
      </c>
      <c r="B124" s="115">
        <f>VLOOKUP($A124,'DO NOT MODIFY'!$A$5:$S$631,2,FALSE)</f>
        <v>0</v>
      </c>
      <c r="C124" s="115">
        <f>VLOOKUP($A124,'DO NOT MODIFY'!$A$5:$S$631,3,FALSE)</f>
        <v>0</v>
      </c>
      <c r="D124" s="116" t="str">
        <f>VLOOKUP($A124,'DO NOT MODIFY'!$A$5:$S$631,4,FALSE)</f>
        <v>Buddleja davidii (all cultivars)</v>
      </c>
      <c r="E124" s="116" t="str">
        <f>VLOOKUP($A124,'DO NOT MODIFY'!$A$5:$S$631,5,FALSE)</f>
        <v xml:space="preserve">Butterfly Bush </v>
      </c>
      <c r="F124" s="115" t="str">
        <f>VLOOKUP($A124,'DO NOT MODIFY'!$A$5:$S$631,7,FALSE)</f>
        <v>moderate</v>
      </c>
      <c r="G124" s="115">
        <f>VLOOKUP($A124,'DO NOT MODIFY'!$A$5:$S$631,6,FALSE)</f>
        <v>32</v>
      </c>
      <c r="H124" s="151"/>
      <c r="I124" s="148" t="str">
        <f>VLOOKUP($A124,'DO NOT MODIFY'!$A$5:$S$631,10,FALSE)</f>
        <v>#5</v>
      </c>
      <c r="J124" s="115">
        <f>VLOOKUP($A124,'DO NOT MODIFY'!$A$5:$S$631,11,FALSE)</f>
        <v>1</v>
      </c>
      <c r="K124" s="115">
        <f>VLOOKUP($A124,'DO NOT MODIFY'!$A$5:$S$631,12,FALSE)</f>
        <v>1.9400000000000001E-2</v>
      </c>
      <c r="L124" s="117">
        <f t="shared" si="6"/>
        <v>0</v>
      </c>
      <c r="M124" s="117">
        <f t="shared" si="7"/>
        <v>0</v>
      </c>
      <c r="N124" s="117">
        <f t="shared" si="8"/>
        <v>0</v>
      </c>
      <c r="O124" s="117">
        <f t="shared" si="9"/>
        <v>1</v>
      </c>
      <c r="P124" s="117">
        <f t="shared" si="10"/>
        <v>0</v>
      </c>
      <c r="Q124" s="117">
        <f t="shared" si="11"/>
        <v>0</v>
      </c>
    </row>
    <row r="125" spans="1:17" ht="15" x14ac:dyDescent="0.2">
      <c r="A125" s="88">
        <v>107</v>
      </c>
      <c r="B125" s="115">
        <f>VLOOKUP($A125,'DO NOT MODIFY'!$A$5:$S$631,2,FALSE)</f>
        <v>0</v>
      </c>
      <c r="C125" s="115">
        <f>VLOOKUP($A125,'DO NOT MODIFY'!$A$5:$S$631,3,FALSE)</f>
        <v>0</v>
      </c>
      <c r="D125" s="116" t="str">
        <f>VLOOKUP($A125,'DO NOT MODIFY'!$A$5:$S$631,4,FALSE)</f>
        <v xml:space="preserve">Caragana arborescens </v>
      </c>
      <c r="E125" s="116" t="str">
        <f>VLOOKUP($A125,'DO NOT MODIFY'!$A$5:$S$631,5,FALSE)</f>
        <v xml:space="preserve">Siberian Peashrub </v>
      </c>
      <c r="F125" s="115" t="str">
        <f>VLOOKUP($A125,'DO NOT MODIFY'!$A$5:$S$631,7,FALSE)</f>
        <v>low</v>
      </c>
      <c r="G125" s="115">
        <f>VLOOKUP($A125,'DO NOT MODIFY'!$A$5:$S$631,6,FALSE)</f>
        <v>64</v>
      </c>
      <c r="H125" s="151"/>
      <c r="I125" s="148" t="str">
        <f>VLOOKUP($A125,'DO NOT MODIFY'!$A$5:$S$631,10,FALSE)</f>
        <v>#5</v>
      </c>
      <c r="J125" s="115">
        <f>VLOOKUP($A125,'DO NOT MODIFY'!$A$5:$S$631,11,FALSE)</f>
        <v>1</v>
      </c>
      <c r="K125" s="115">
        <f>VLOOKUP($A125,'DO NOT MODIFY'!$A$5:$S$631,12,FALSE)</f>
        <v>1.9400000000000001E-2</v>
      </c>
      <c r="L125" s="117">
        <f t="shared" si="6"/>
        <v>0</v>
      </c>
      <c r="M125" s="117">
        <f t="shared" si="7"/>
        <v>0</v>
      </c>
      <c r="N125" s="117">
        <f t="shared" si="8"/>
        <v>0</v>
      </c>
      <c r="O125" s="117">
        <f t="shared" si="9"/>
        <v>0</v>
      </c>
      <c r="P125" s="117">
        <f t="shared" si="10"/>
        <v>0</v>
      </c>
      <c r="Q125" s="117">
        <f t="shared" si="11"/>
        <v>0</v>
      </c>
    </row>
    <row r="126" spans="1:17" ht="15" x14ac:dyDescent="0.2">
      <c r="A126" s="88">
        <v>108</v>
      </c>
      <c r="B126" s="115">
        <f>VLOOKUP($A126,'DO NOT MODIFY'!$A$5:$S$631,2,FALSE)</f>
        <v>0</v>
      </c>
      <c r="C126" s="115">
        <f>VLOOKUP($A126,'DO NOT MODIFY'!$A$5:$S$631,3,FALSE)</f>
        <v>0</v>
      </c>
      <c r="D126" s="116" t="str">
        <f>VLOOKUP($A126,'DO NOT MODIFY'!$A$5:$S$631,4,FALSE)</f>
        <v>Caragana frutex 'Globosa'</v>
      </c>
      <c r="E126" s="116" t="str">
        <f>VLOOKUP($A126,'DO NOT MODIFY'!$A$5:$S$631,5,FALSE)</f>
        <v>Globosa Peashrub</v>
      </c>
      <c r="F126" s="115" t="str">
        <f>VLOOKUP($A126,'DO NOT MODIFY'!$A$5:$S$631,7,FALSE)</f>
        <v>low</v>
      </c>
      <c r="G126" s="115">
        <f>VLOOKUP($A126,'DO NOT MODIFY'!$A$5:$S$631,6,FALSE)</f>
        <v>16</v>
      </c>
      <c r="H126" s="151"/>
      <c r="I126" s="148" t="str">
        <f>VLOOKUP($A126,'DO NOT MODIFY'!$A$5:$S$631,10,FALSE)</f>
        <v>#5</v>
      </c>
      <c r="J126" s="115">
        <f>VLOOKUP($A126,'DO NOT MODIFY'!$A$5:$S$631,11,FALSE)</f>
        <v>1</v>
      </c>
      <c r="K126" s="115">
        <f>VLOOKUP($A126,'DO NOT MODIFY'!$A$5:$S$631,12,FALSE)</f>
        <v>1.9400000000000001E-2</v>
      </c>
      <c r="L126" s="117">
        <f t="shared" si="6"/>
        <v>0</v>
      </c>
      <c r="M126" s="117">
        <f t="shared" si="7"/>
        <v>0</v>
      </c>
      <c r="N126" s="117">
        <f t="shared" si="8"/>
        <v>0</v>
      </c>
      <c r="O126" s="117">
        <f t="shared" si="9"/>
        <v>0</v>
      </c>
      <c r="P126" s="117">
        <f t="shared" si="10"/>
        <v>0</v>
      </c>
      <c r="Q126" s="117">
        <f t="shared" si="11"/>
        <v>0</v>
      </c>
    </row>
    <row r="127" spans="1:17" ht="15" x14ac:dyDescent="0.2">
      <c r="A127" s="88">
        <v>109</v>
      </c>
      <c r="B127" s="115">
        <f>VLOOKUP($A127,'DO NOT MODIFY'!$A$5:$S$631,2,FALSE)</f>
        <v>0</v>
      </c>
      <c r="C127" s="115">
        <f>VLOOKUP($A127,'DO NOT MODIFY'!$A$5:$S$631,3,FALSE)</f>
        <v>0</v>
      </c>
      <c r="D127" s="116" t="str">
        <f>VLOOKUP($A127,'DO NOT MODIFY'!$A$5:$S$631,4,FALSE)</f>
        <v>Caragana pygmaea</v>
      </c>
      <c r="E127" s="116" t="str">
        <f>VLOOKUP($A127,'DO NOT MODIFY'!$A$5:$S$631,5,FALSE)</f>
        <v>Pygmy Peashrub</v>
      </c>
      <c r="F127" s="115" t="str">
        <f>VLOOKUP($A127,'DO NOT MODIFY'!$A$5:$S$631,7,FALSE)</f>
        <v>low</v>
      </c>
      <c r="G127" s="115">
        <f>VLOOKUP($A127,'DO NOT MODIFY'!$A$5:$S$631,6,FALSE)</f>
        <v>32</v>
      </c>
      <c r="H127" s="151"/>
      <c r="I127" s="148" t="str">
        <f>VLOOKUP($A127,'DO NOT MODIFY'!$A$5:$S$631,10,FALSE)</f>
        <v>#5</v>
      </c>
      <c r="J127" s="115">
        <f>VLOOKUP($A127,'DO NOT MODIFY'!$A$5:$S$631,11,FALSE)</f>
        <v>1</v>
      </c>
      <c r="K127" s="115">
        <f>VLOOKUP($A127,'DO NOT MODIFY'!$A$5:$S$631,12,FALSE)</f>
        <v>1.9400000000000001E-2</v>
      </c>
      <c r="L127" s="117">
        <f t="shared" si="6"/>
        <v>0</v>
      </c>
      <c r="M127" s="117">
        <f t="shared" si="7"/>
        <v>0</v>
      </c>
      <c r="N127" s="117">
        <f t="shared" si="8"/>
        <v>0</v>
      </c>
      <c r="O127" s="117">
        <f t="shared" si="9"/>
        <v>0</v>
      </c>
      <c r="P127" s="117">
        <f t="shared" si="10"/>
        <v>0</v>
      </c>
      <c r="Q127" s="117">
        <f t="shared" si="11"/>
        <v>0</v>
      </c>
    </row>
    <row r="128" spans="1:17" ht="15" x14ac:dyDescent="0.2">
      <c r="A128" s="88">
        <v>110</v>
      </c>
      <c r="B128" s="115">
        <f>VLOOKUP($A128,'DO NOT MODIFY'!$A$5:$S$631,2,FALSE)</f>
        <v>0</v>
      </c>
      <c r="C128" s="115">
        <f>VLOOKUP($A128,'DO NOT MODIFY'!$A$5:$S$631,3,FALSE)</f>
        <v>0</v>
      </c>
      <c r="D128" s="116" t="str">
        <f>VLOOKUP($A128,'DO NOT MODIFY'!$A$5:$S$631,4,FALSE)</f>
        <v>Caryopteris x clandonensis</v>
      </c>
      <c r="E128" s="116" t="str">
        <f>VLOOKUP($A128,'DO NOT MODIFY'!$A$5:$S$631,5,FALSE)</f>
        <v xml:space="preserve">Blue Mist Spirea </v>
      </c>
      <c r="F128" s="115" t="str">
        <f>VLOOKUP($A128,'DO NOT MODIFY'!$A$5:$S$631,7,FALSE)</f>
        <v>low</v>
      </c>
      <c r="G128" s="115">
        <f>VLOOKUP($A128,'DO NOT MODIFY'!$A$5:$S$631,6,FALSE)</f>
        <v>32</v>
      </c>
      <c r="H128" s="151"/>
      <c r="I128" s="148" t="str">
        <f>VLOOKUP($A128,'DO NOT MODIFY'!$A$5:$S$631,10,FALSE)</f>
        <v>#1</v>
      </c>
      <c r="J128" s="115">
        <f>VLOOKUP($A128,'DO NOT MODIFY'!$A$5:$S$631,11,FALSE)</f>
        <v>1</v>
      </c>
      <c r="K128" s="115">
        <f>VLOOKUP($A128,'DO NOT MODIFY'!$A$5:$S$631,12,FALSE)</f>
        <v>1.9400000000000001E-2</v>
      </c>
      <c r="L128" s="117">
        <f t="shared" si="6"/>
        <v>0</v>
      </c>
      <c r="M128" s="117">
        <f t="shared" si="7"/>
        <v>0</v>
      </c>
      <c r="N128" s="117">
        <f t="shared" si="8"/>
        <v>0</v>
      </c>
      <c r="O128" s="117">
        <f t="shared" si="9"/>
        <v>0</v>
      </c>
      <c r="P128" s="117">
        <f t="shared" si="10"/>
        <v>0</v>
      </c>
      <c r="Q128" s="117">
        <f t="shared" si="11"/>
        <v>0</v>
      </c>
    </row>
    <row r="129" spans="1:17" ht="15" x14ac:dyDescent="0.2">
      <c r="A129" s="88">
        <v>111</v>
      </c>
      <c r="B129" s="115">
        <f>VLOOKUP($A129,'DO NOT MODIFY'!$A$5:$S$631,2,FALSE)</f>
        <v>0</v>
      </c>
      <c r="C129" s="115">
        <f>VLOOKUP($A129,'DO NOT MODIFY'!$A$5:$S$631,3,FALSE)</f>
        <v>0</v>
      </c>
      <c r="D129" s="116" t="str">
        <f>VLOOKUP($A129,'DO NOT MODIFY'!$A$5:$S$631,4,FALSE)</f>
        <v>Caryopteris x clandonensis 'Dark Night'</v>
      </c>
      <c r="E129" s="116" t="str">
        <f>VLOOKUP($A129,'DO NOT MODIFY'!$A$5:$S$631,5,FALSE)</f>
        <v>Dark Night Spirea</v>
      </c>
      <c r="F129" s="115" t="str">
        <f>VLOOKUP($A129,'DO NOT MODIFY'!$A$5:$S$631,7,FALSE)</f>
        <v>low</v>
      </c>
      <c r="G129" s="115">
        <f>VLOOKUP($A129,'DO NOT MODIFY'!$A$5:$S$631,6,FALSE)</f>
        <v>32</v>
      </c>
      <c r="H129" s="151"/>
      <c r="I129" s="148" t="str">
        <f>VLOOKUP($A129,'DO NOT MODIFY'!$A$5:$S$631,10,FALSE)</f>
        <v>#1</v>
      </c>
      <c r="J129" s="115">
        <f>VLOOKUP($A129,'DO NOT MODIFY'!$A$5:$S$631,11,FALSE)</f>
        <v>1</v>
      </c>
      <c r="K129" s="115">
        <f>VLOOKUP($A129,'DO NOT MODIFY'!$A$5:$S$631,12,FALSE)</f>
        <v>1.9400000000000001E-2</v>
      </c>
      <c r="L129" s="117">
        <f t="shared" si="6"/>
        <v>0</v>
      </c>
      <c r="M129" s="117">
        <f t="shared" si="7"/>
        <v>0</v>
      </c>
      <c r="N129" s="117">
        <f t="shared" si="8"/>
        <v>0</v>
      </c>
      <c r="O129" s="117">
        <f t="shared" si="9"/>
        <v>0</v>
      </c>
      <c r="P129" s="117">
        <f t="shared" si="10"/>
        <v>0</v>
      </c>
      <c r="Q129" s="117">
        <f t="shared" si="11"/>
        <v>0</v>
      </c>
    </row>
    <row r="130" spans="1:17" ht="15" x14ac:dyDescent="0.2">
      <c r="A130" s="88">
        <v>112</v>
      </c>
      <c r="B130" s="115">
        <f>VLOOKUP($A130,'DO NOT MODIFY'!$A$5:$S$631,2,FALSE)</f>
        <v>0</v>
      </c>
      <c r="C130" s="115">
        <f>VLOOKUP($A130,'DO NOT MODIFY'!$A$5:$S$631,3,FALSE)</f>
        <v>0</v>
      </c>
      <c r="D130" s="116" t="str">
        <f>VLOOKUP($A130,'DO NOT MODIFY'!$A$5:$S$631,4,FALSE)</f>
        <v>Caryopteris x clandonensis 'Inoveris'</v>
      </c>
      <c r="E130" s="116" t="str">
        <f>VLOOKUP($A130,'DO NOT MODIFY'!$A$5:$S$631,5,FALSE)</f>
        <v>Grand Bleu Spirea</v>
      </c>
      <c r="F130" s="115" t="str">
        <f>VLOOKUP($A130,'DO NOT MODIFY'!$A$5:$S$631,7,FALSE)</f>
        <v>low</v>
      </c>
      <c r="G130" s="115">
        <f>VLOOKUP($A130,'DO NOT MODIFY'!$A$5:$S$631,6,FALSE)</f>
        <v>18</v>
      </c>
      <c r="H130" s="151"/>
      <c r="I130" s="148" t="str">
        <f>VLOOKUP($A130,'DO NOT MODIFY'!$A$5:$S$631,10,FALSE)</f>
        <v>#1</v>
      </c>
      <c r="J130" s="115">
        <f>VLOOKUP($A130,'DO NOT MODIFY'!$A$5:$S$631,11,FALSE)</f>
        <v>1</v>
      </c>
      <c r="K130" s="115">
        <f>VLOOKUP($A130,'DO NOT MODIFY'!$A$5:$S$631,12,FALSE)</f>
        <v>1.9400000000000001E-2</v>
      </c>
      <c r="L130" s="117">
        <f t="shared" si="6"/>
        <v>0</v>
      </c>
      <c r="M130" s="117">
        <f t="shared" si="7"/>
        <v>0</v>
      </c>
      <c r="N130" s="117">
        <f t="shared" si="8"/>
        <v>0</v>
      </c>
      <c r="O130" s="117">
        <f t="shared" si="9"/>
        <v>0</v>
      </c>
      <c r="P130" s="117">
        <f t="shared" si="10"/>
        <v>0</v>
      </c>
      <c r="Q130" s="117">
        <f t="shared" si="11"/>
        <v>0</v>
      </c>
    </row>
    <row r="131" spans="1:17" ht="15" x14ac:dyDescent="0.2">
      <c r="A131" s="88">
        <v>113</v>
      </c>
      <c r="B131" s="115">
        <f>VLOOKUP($A131,'DO NOT MODIFY'!$A$5:$S$631,2,FALSE)</f>
        <v>0</v>
      </c>
      <c r="C131" s="115">
        <f>VLOOKUP($A131,'DO NOT MODIFY'!$A$5:$S$631,3,FALSE)</f>
        <v>0</v>
      </c>
      <c r="D131" s="116" t="str">
        <f>VLOOKUP($A131,'DO NOT MODIFY'!$A$5:$S$631,4,FALSE)</f>
        <v>Caryopteris x clandonensis 'Lil Miss Sunshine'</v>
      </c>
      <c r="E131" s="116" t="str">
        <f>VLOOKUP($A131,'DO NOT MODIFY'!$A$5:$S$631,5,FALSE)</f>
        <v>Lil Miss Sunshine Spirea</v>
      </c>
      <c r="F131" s="115" t="str">
        <f>VLOOKUP($A131,'DO NOT MODIFY'!$A$5:$S$631,7,FALSE)</f>
        <v>low</v>
      </c>
      <c r="G131" s="115">
        <f>VLOOKUP($A131,'DO NOT MODIFY'!$A$5:$S$631,6,FALSE)</f>
        <v>32</v>
      </c>
      <c r="H131" s="151"/>
      <c r="I131" s="148" t="str">
        <f>VLOOKUP($A131,'DO NOT MODIFY'!$A$5:$S$631,10,FALSE)</f>
        <v>#1</v>
      </c>
      <c r="J131" s="115">
        <f>VLOOKUP($A131,'DO NOT MODIFY'!$A$5:$S$631,11,FALSE)</f>
        <v>1</v>
      </c>
      <c r="K131" s="115">
        <f>VLOOKUP($A131,'DO NOT MODIFY'!$A$5:$S$631,12,FALSE)</f>
        <v>1.9400000000000001E-2</v>
      </c>
      <c r="L131" s="117">
        <f t="shared" si="6"/>
        <v>0</v>
      </c>
      <c r="M131" s="117">
        <f t="shared" si="7"/>
        <v>0</v>
      </c>
      <c r="N131" s="117">
        <f t="shared" si="8"/>
        <v>0</v>
      </c>
      <c r="O131" s="117">
        <f t="shared" si="9"/>
        <v>0</v>
      </c>
      <c r="P131" s="117">
        <f t="shared" si="10"/>
        <v>0</v>
      </c>
      <c r="Q131" s="117">
        <f t="shared" si="11"/>
        <v>0</v>
      </c>
    </row>
    <row r="132" spans="1:17" ht="15" x14ac:dyDescent="0.2">
      <c r="A132" s="88">
        <v>114</v>
      </c>
      <c r="B132" s="115">
        <f>VLOOKUP($A132,'DO NOT MODIFY'!$A$5:$S$631,2,FALSE)</f>
        <v>0</v>
      </c>
      <c r="C132" s="115">
        <f>VLOOKUP($A132,'DO NOT MODIFY'!$A$5:$S$631,3,FALSE)</f>
        <v>0</v>
      </c>
      <c r="D132" s="116" t="str">
        <f>VLOOKUP($A132,'DO NOT MODIFY'!$A$5:$S$631,4,FALSE)</f>
        <v xml:space="preserve">Cercocarpus intricatus </v>
      </c>
      <c r="E132" s="116" t="str">
        <f>VLOOKUP($A132,'DO NOT MODIFY'!$A$5:$S$631,5,FALSE)</f>
        <v xml:space="preserve">Littleleaf Mountain Mahogany </v>
      </c>
      <c r="F132" s="115" t="str">
        <f>VLOOKUP($A132,'DO NOT MODIFY'!$A$5:$S$631,7,FALSE)</f>
        <v>very low</v>
      </c>
      <c r="G132" s="115">
        <f>VLOOKUP($A132,'DO NOT MODIFY'!$A$5:$S$631,6,FALSE)</f>
        <v>32</v>
      </c>
      <c r="H132" s="151"/>
      <c r="I132" s="148" t="str">
        <f>VLOOKUP($A132,'DO NOT MODIFY'!$A$5:$S$631,10,FALSE)</f>
        <v>#5</v>
      </c>
      <c r="J132" s="115">
        <f>VLOOKUP($A132,'DO NOT MODIFY'!$A$5:$S$631,11,FALSE)</f>
        <v>1</v>
      </c>
      <c r="K132" s="115">
        <f>VLOOKUP($A132,'DO NOT MODIFY'!$A$5:$S$631,12,FALSE)</f>
        <v>1.9400000000000001E-2</v>
      </c>
      <c r="L132" s="117">
        <f t="shared" si="6"/>
        <v>0</v>
      </c>
      <c r="M132" s="117">
        <f t="shared" si="7"/>
        <v>0</v>
      </c>
      <c r="N132" s="117">
        <f t="shared" si="8"/>
        <v>0</v>
      </c>
      <c r="O132" s="117">
        <f t="shared" si="9"/>
        <v>0</v>
      </c>
      <c r="P132" s="117">
        <f t="shared" si="10"/>
        <v>0</v>
      </c>
      <c r="Q132" s="117">
        <f t="shared" si="11"/>
        <v>0</v>
      </c>
    </row>
    <row r="133" spans="1:17" ht="15" x14ac:dyDescent="0.2">
      <c r="A133" s="88">
        <v>115</v>
      </c>
      <c r="B133" s="115">
        <f>VLOOKUP($A133,'DO NOT MODIFY'!$A$5:$S$631,2,FALSE)</f>
        <v>0</v>
      </c>
      <c r="C133" s="115">
        <f>VLOOKUP($A133,'DO NOT MODIFY'!$A$5:$S$631,3,FALSE)</f>
        <v>0</v>
      </c>
      <c r="D133" s="116" t="str">
        <f>VLOOKUP($A133,'DO NOT MODIFY'!$A$5:$S$631,4,FALSE)</f>
        <v xml:space="preserve">Cercocarpus ledifolius </v>
      </c>
      <c r="E133" s="116" t="str">
        <f>VLOOKUP($A133,'DO NOT MODIFY'!$A$5:$S$631,5,FALSE)</f>
        <v xml:space="preserve">Curlleaf Mountain Mahogany </v>
      </c>
      <c r="F133" s="115" t="str">
        <f>VLOOKUP($A133,'DO NOT MODIFY'!$A$5:$S$631,7,FALSE)</f>
        <v>very low</v>
      </c>
      <c r="G133" s="115">
        <f>VLOOKUP($A133,'DO NOT MODIFY'!$A$5:$S$631,6,FALSE)</f>
        <v>100</v>
      </c>
      <c r="H133" s="151"/>
      <c r="I133" s="148" t="str">
        <f>VLOOKUP($A133,'DO NOT MODIFY'!$A$5:$S$631,10,FALSE)</f>
        <v>#5</v>
      </c>
      <c r="J133" s="115">
        <f>VLOOKUP($A133,'DO NOT MODIFY'!$A$5:$S$631,11,FALSE)</f>
        <v>1</v>
      </c>
      <c r="K133" s="115">
        <f>VLOOKUP($A133,'DO NOT MODIFY'!$A$5:$S$631,12,FALSE)</f>
        <v>1.9400000000000001E-2</v>
      </c>
      <c r="L133" s="117">
        <f t="shared" si="6"/>
        <v>0</v>
      </c>
      <c r="M133" s="117">
        <f t="shared" si="7"/>
        <v>0</v>
      </c>
      <c r="N133" s="117">
        <f t="shared" si="8"/>
        <v>0</v>
      </c>
      <c r="O133" s="117">
        <f t="shared" si="9"/>
        <v>0</v>
      </c>
      <c r="P133" s="117">
        <f t="shared" si="10"/>
        <v>0</v>
      </c>
      <c r="Q133" s="117">
        <f t="shared" si="11"/>
        <v>0</v>
      </c>
    </row>
    <row r="134" spans="1:17" ht="15" x14ac:dyDescent="0.2">
      <c r="A134" s="88">
        <v>116</v>
      </c>
      <c r="B134" s="115">
        <f>VLOOKUP($A134,'DO NOT MODIFY'!$A$5:$S$631,2,FALSE)</f>
        <v>0</v>
      </c>
      <c r="C134" s="115">
        <f>VLOOKUP($A134,'DO NOT MODIFY'!$A$5:$S$631,3,FALSE)</f>
        <v>0</v>
      </c>
      <c r="D134" s="116" t="str">
        <f>VLOOKUP($A134,'DO NOT MODIFY'!$A$5:$S$631,4,FALSE)</f>
        <v xml:space="preserve">Cercocarpus montanus </v>
      </c>
      <c r="E134" s="116" t="str">
        <f>VLOOKUP($A134,'DO NOT MODIFY'!$A$5:$S$631,5,FALSE)</f>
        <v xml:space="preserve">Alderleaf Mountain Mahogany </v>
      </c>
      <c r="F134" s="115" t="str">
        <f>VLOOKUP($A134,'DO NOT MODIFY'!$A$5:$S$631,7,FALSE)</f>
        <v>very low</v>
      </c>
      <c r="G134" s="115">
        <f>VLOOKUP($A134,'DO NOT MODIFY'!$A$5:$S$631,6,FALSE)</f>
        <v>64</v>
      </c>
      <c r="H134" s="151"/>
      <c r="I134" s="148" t="str">
        <f>VLOOKUP($A134,'DO NOT MODIFY'!$A$5:$S$631,10,FALSE)</f>
        <v>#5</v>
      </c>
      <c r="J134" s="115">
        <f>VLOOKUP($A134,'DO NOT MODIFY'!$A$5:$S$631,11,FALSE)</f>
        <v>1</v>
      </c>
      <c r="K134" s="115">
        <f>VLOOKUP($A134,'DO NOT MODIFY'!$A$5:$S$631,12,FALSE)</f>
        <v>1.9400000000000001E-2</v>
      </c>
      <c r="L134" s="117">
        <f t="shared" si="6"/>
        <v>0</v>
      </c>
      <c r="M134" s="117">
        <f t="shared" si="7"/>
        <v>0</v>
      </c>
      <c r="N134" s="117">
        <f t="shared" si="8"/>
        <v>0</v>
      </c>
      <c r="O134" s="117">
        <f t="shared" si="9"/>
        <v>0</v>
      </c>
      <c r="P134" s="117">
        <f t="shared" si="10"/>
        <v>0</v>
      </c>
      <c r="Q134" s="117">
        <f t="shared" si="11"/>
        <v>0</v>
      </c>
    </row>
    <row r="135" spans="1:17" ht="15" x14ac:dyDescent="0.2">
      <c r="A135" s="88">
        <v>117</v>
      </c>
      <c r="B135" s="115">
        <f>VLOOKUP($A135,'DO NOT MODIFY'!$A$5:$S$631,2,FALSE)</f>
        <v>0</v>
      </c>
      <c r="C135" s="115">
        <f>VLOOKUP($A135,'DO NOT MODIFY'!$A$5:$S$631,3,FALSE)</f>
        <v>0</v>
      </c>
      <c r="D135" s="116" t="str">
        <f>VLOOKUP($A135,'DO NOT MODIFY'!$A$5:$S$631,4,FALSE)</f>
        <v>Chaenomeles speciosa</v>
      </c>
      <c r="E135" s="116" t="str">
        <f>VLOOKUP($A135,'DO NOT MODIFY'!$A$5:$S$631,5,FALSE)</f>
        <v>Flowering Quince</v>
      </c>
      <c r="F135" s="115" t="str">
        <f>VLOOKUP($A135,'DO NOT MODIFY'!$A$5:$S$631,7,FALSE)</f>
        <v>low</v>
      </c>
      <c r="G135" s="115">
        <f>VLOOKUP($A135,'DO NOT MODIFY'!$A$5:$S$631,6,FALSE)</f>
        <v>32</v>
      </c>
      <c r="H135" s="151"/>
      <c r="I135" s="148" t="str">
        <f>VLOOKUP($A135,'DO NOT MODIFY'!$A$5:$S$631,10,FALSE)</f>
        <v>#5</v>
      </c>
      <c r="J135" s="115">
        <f>VLOOKUP($A135,'DO NOT MODIFY'!$A$5:$S$631,11,FALSE)</f>
        <v>1</v>
      </c>
      <c r="K135" s="115">
        <f>VLOOKUP($A135,'DO NOT MODIFY'!$A$5:$S$631,12,FALSE)</f>
        <v>1.9400000000000001E-2</v>
      </c>
      <c r="L135" s="117">
        <f t="shared" si="6"/>
        <v>0</v>
      </c>
      <c r="M135" s="117">
        <f t="shared" si="7"/>
        <v>0</v>
      </c>
      <c r="N135" s="117">
        <f t="shared" si="8"/>
        <v>0</v>
      </c>
      <c r="O135" s="117">
        <f t="shared" si="9"/>
        <v>0</v>
      </c>
      <c r="P135" s="117">
        <f t="shared" si="10"/>
        <v>0</v>
      </c>
      <c r="Q135" s="117">
        <f t="shared" si="11"/>
        <v>0</v>
      </c>
    </row>
    <row r="136" spans="1:17" ht="15" x14ac:dyDescent="0.2">
      <c r="A136" s="88">
        <v>118</v>
      </c>
      <c r="B136" s="115">
        <f>VLOOKUP($A136,'DO NOT MODIFY'!$A$5:$S$631,2,FALSE)</f>
        <v>0</v>
      </c>
      <c r="C136" s="115">
        <f>VLOOKUP($A136,'DO NOT MODIFY'!$A$5:$S$631,3,FALSE)</f>
        <v>0</v>
      </c>
      <c r="D136" s="116" t="str">
        <f>VLOOKUP($A136,'DO NOT MODIFY'!$A$5:$S$631,4,FALSE)</f>
        <v>Chaenomeles japonica 'Cameo'</v>
      </c>
      <c r="E136" s="116" t="str">
        <f>VLOOKUP($A136,'DO NOT MODIFY'!$A$5:$S$631,5,FALSE)</f>
        <v>Pink Flowering Quince</v>
      </c>
      <c r="F136" s="115" t="str">
        <f>VLOOKUP($A136,'DO NOT MODIFY'!$A$5:$S$631,7,FALSE)</f>
        <v>low</v>
      </c>
      <c r="G136" s="115">
        <f>VLOOKUP($A136,'DO NOT MODIFY'!$A$5:$S$631,6,FALSE)</f>
        <v>32</v>
      </c>
      <c r="H136" s="151"/>
      <c r="I136" s="148" t="str">
        <f>VLOOKUP($A136,'DO NOT MODIFY'!$A$5:$S$631,10,FALSE)</f>
        <v>#5</v>
      </c>
      <c r="J136" s="115">
        <f>VLOOKUP($A136,'DO NOT MODIFY'!$A$5:$S$631,11,FALSE)</f>
        <v>1</v>
      </c>
      <c r="K136" s="115">
        <f>VLOOKUP($A136,'DO NOT MODIFY'!$A$5:$S$631,12,FALSE)</f>
        <v>1.9400000000000001E-2</v>
      </c>
      <c r="L136" s="117">
        <f t="shared" si="6"/>
        <v>0</v>
      </c>
      <c r="M136" s="117">
        <f t="shared" si="7"/>
        <v>0</v>
      </c>
      <c r="N136" s="117">
        <f t="shared" si="8"/>
        <v>0</v>
      </c>
      <c r="O136" s="117">
        <f t="shared" si="9"/>
        <v>0</v>
      </c>
      <c r="P136" s="117">
        <f t="shared" si="10"/>
        <v>0</v>
      </c>
      <c r="Q136" s="117">
        <f t="shared" si="11"/>
        <v>0</v>
      </c>
    </row>
    <row r="137" spans="1:17" ht="15" x14ac:dyDescent="0.2">
      <c r="A137" s="88">
        <v>119</v>
      </c>
      <c r="B137" s="115">
        <f>VLOOKUP($A137,'DO NOT MODIFY'!$A$5:$S$631,2,FALSE)</f>
        <v>0</v>
      </c>
      <c r="C137" s="115">
        <f>VLOOKUP($A137,'DO NOT MODIFY'!$A$5:$S$631,3,FALSE)</f>
        <v>0</v>
      </c>
      <c r="D137" s="116" t="str">
        <f>VLOOKUP($A137,'DO NOT MODIFY'!$A$5:$S$631,4,FALSE)</f>
        <v xml:space="preserve">Chamaebatiaria millefolium </v>
      </c>
      <c r="E137" s="116" t="str">
        <f>VLOOKUP($A137,'DO NOT MODIFY'!$A$5:$S$631,5,FALSE)</f>
        <v xml:space="preserve">Fernbush </v>
      </c>
      <c r="F137" s="115" t="str">
        <f>VLOOKUP($A137,'DO NOT MODIFY'!$A$5:$S$631,7,FALSE)</f>
        <v>very low</v>
      </c>
      <c r="G137" s="115">
        <f>VLOOKUP($A137,'DO NOT MODIFY'!$A$5:$S$631,6,FALSE)</f>
        <v>50</v>
      </c>
      <c r="H137" s="151"/>
      <c r="I137" s="148" t="str">
        <f>VLOOKUP($A137,'DO NOT MODIFY'!$A$5:$S$631,10,FALSE)</f>
        <v>#5</v>
      </c>
      <c r="J137" s="115">
        <f>VLOOKUP($A137,'DO NOT MODIFY'!$A$5:$S$631,11,FALSE)</f>
        <v>1</v>
      </c>
      <c r="K137" s="115">
        <f>VLOOKUP($A137,'DO NOT MODIFY'!$A$5:$S$631,12,FALSE)</f>
        <v>1.9400000000000001E-2</v>
      </c>
      <c r="L137" s="117">
        <f t="shared" si="6"/>
        <v>0</v>
      </c>
      <c r="M137" s="117">
        <f t="shared" si="7"/>
        <v>0</v>
      </c>
      <c r="N137" s="117">
        <f t="shared" si="8"/>
        <v>0</v>
      </c>
      <c r="O137" s="117">
        <f t="shared" si="9"/>
        <v>0</v>
      </c>
      <c r="P137" s="117">
        <f t="shared" si="10"/>
        <v>0</v>
      </c>
      <c r="Q137" s="117">
        <f t="shared" si="11"/>
        <v>0</v>
      </c>
    </row>
    <row r="138" spans="1:17" ht="15" x14ac:dyDescent="0.2">
      <c r="A138" s="88">
        <v>120</v>
      </c>
      <c r="B138" s="115">
        <f>VLOOKUP($A138,'DO NOT MODIFY'!$A$5:$S$631,2,FALSE)</f>
        <v>0</v>
      </c>
      <c r="C138" s="115">
        <f>VLOOKUP($A138,'DO NOT MODIFY'!$A$5:$S$631,3,FALSE)</f>
        <v>0</v>
      </c>
      <c r="D138" s="116" t="str">
        <f>VLOOKUP($A138,'DO NOT MODIFY'!$A$5:$S$631,4,FALSE)</f>
        <v>Chilopsis linearis</v>
      </c>
      <c r="E138" s="116" t="str">
        <f>VLOOKUP($A138,'DO NOT MODIFY'!$A$5:$S$631,5,FALSE)</f>
        <v>Desert Willow</v>
      </c>
      <c r="F138" s="115" t="str">
        <f>VLOOKUP($A138,'DO NOT MODIFY'!$A$5:$S$631,7,FALSE)</f>
        <v>very low</v>
      </c>
      <c r="G138" s="115">
        <f>VLOOKUP($A138,'DO NOT MODIFY'!$A$5:$S$631,6,FALSE)</f>
        <v>32</v>
      </c>
      <c r="H138" s="151"/>
      <c r="I138" s="148" t="str">
        <f>VLOOKUP($A138,'DO NOT MODIFY'!$A$5:$S$631,10,FALSE)</f>
        <v>#5</v>
      </c>
      <c r="J138" s="115">
        <f>VLOOKUP($A138,'DO NOT MODIFY'!$A$5:$S$631,11,FALSE)</f>
        <v>1</v>
      </c>
      <c r="K138" s="115">
        <f>VLOOKUP($A138,'DO NOT MODIFY'!$A$5:$S$631,12,FALSE)</f>
        <v>1.9400000000000001E-2</v>
      </c>
      <c r="L138" s="117">
        <f t="shared" si="6"/>
        <v>0</v>
      </c>
      <c r="M138" s="117">
        <f t="shared" si="7"/>
        <v>0</v>
      </c>
      <c r="N138" s="117">
        <f t="shared" si="8"/>
        <v>0</v>
      </c>
      <c r="O138" s="117">
        <f t="shared" si="9"/>
        <v>0</v>
      </c>
      <c r="P138" s="117">
        <f t="shared" si="10"/>
        <v>0</v>
      </c>
      <c r="Q138" s="117">
        <f t="shared" si="11"/>
        <v>0</v>
      </c>
    </row>
    <row r="139" spans="1:17" ht="15" x14ac:dyDescent="0.2">
      <c r="A139" s="88">
        <v>121</v>
      </c>
      <c r="B139" s="115">
        <f>VLOOKUP($A139,'DO NOT MODIFY'!$A$5:$S$631,2,FALSE)</f>
        <v>0</v>
      </c>
      <c r="C139" s="115">
        <f>VLOOKUP($A139,'DO NOT MODIFY'!$A$5:$S$631,3,FALSE)</f>
        <v>0</v>
      </c>
      <c r="D139" s="116" t="str">
        <f>VLOOKUP($A139,'DO NOT MODIFY'!$A$5:$S$631,4,FALSE)</f>
        <v>Cornus alba Red Gnome™</v>
      </c>
      <c r="E139" s="116" t="str">
        <f>VLOOKUP($A139,'DO NOT MODIFY'!$A$5:$S$631,5,FALSE)</f>
        <v>Red Gnome™ Dogwood</v>
      </c>
      <c r="F139" s="115" t="str">
        <f>VLOOKUP($A139,'DO NOT MODIFY'!$A$5:$S$631,7,FALSE)</f>
        <v>moderate</v>
      </c>
      <c r="G139" s="115">
        <f>VLOOKUP($A139,'DO NOT MODIFY'!$A$5:$S$631,6,FALSE)</f>
        <v>32</v>
      </c>
      <c r="H139" s="151"/>
      <c r="I139" s="148" t="str">
        <f>VLOOKUP($A139,'DO NOT MODIFY'!$A$5:$S$631,10,FALSE)</f>
        <v>#5</v>
      </c>
      <c r="J139" s="115">
        <f>VLOOKUP($A139,'DO NOT MODIFY'!$A$5:$S$631,11,FALSE)</f>
        <v>1</v>
      </c>
      <c r="K139" s="115">
        <f>VLOOKUP($A139,'DO NOT MODIFY'!$A$5:$S$631,12,FALSE)</f>
        <v>1.9400000000000001E-2</v>
      </c>
      <c r="L139" s="117">
        <f t="shared" si="6"/>
        <v>0</v>
      </c>
      <c r="M139" s="117">
        <f t="shared" si="7"/>
        <v>0</v>
      </c>
      <c r="N139" s="117">
        <f t="shared" si="8"/>
        <v>0</v>
      </c>
      <c r="O139" s="117">
        <f t="shared" si="9"/>
        <v>1</v>
      </c>
      <c r="P139" s="117">
        <f t="shared" si="10"/>
        <v>0</v>
      </c>
      <c r="Q139" s="117">
        <f t="shared" si="11"/>
        <v>0</v>
      </c>
    </row>
    <row r="140" spans="1:17" ht="15" x14ac:dyDescent="0.2">
      <c r="A140" s="88">
        <v>122</v>
      </c>
      <c r="B140" s="115">
        <f>VLOOKUP($A140,'DO NOT MODIFY'!$A$5:$S$631,2,FALSE)</f>
        <v>0</v>
      </c>
      <c r="C140" s="115">
        <f>VLOOKUP($A140,'DO NOT MODIFY'!$A$5:$S$631,3,FALSE)</f>
        <v>0</v>
      </c>
      <c r="D140" s="116" t="str">
        <f>VLOOKUP($A140,'DO NOT MODIFY'!$A$5:$S$631,4,FALSE)</f>
        <v>Cornus sericea 'Isanti'</v>
      </c>
      <c r="E140" s="116" t="str">
        <f>VLOOKUP($A140,'DO NOT MODIFY'!$A$5:$S$631,5,FALSE)</f>
        <v>Isanti Dogwood</v>
      </c>
      <c r="F140" s="115" t="str">
        <f>VLOOKUP($A140,'DO NOT MODIFY'!$A$5:$S$631,7,FALSE)</f>
        <v>low-mod.</v>
      </c>
      <c r="G140" s="115">
        <f>VLOOKUP($A140,'DO NOT MODIFY'!$A$5:$S$631,6,FALSE)</f>
        <v>32</v>
      </c>
      <c r="H140" s="151"/>
      <c r="I140" s="148" t="str">
        <f>VLOOKUP($A140,'DO NOT MODIFY'!$A$5:$S$631,10,FALSE)</f>
        <v>#5</v>
      </c>
      <c r="J140" s="115">
        <f>VLOOKUP($A140,'DO NOT MODIFY'!$A$5:$S$631,11,FALSE)</f>
        <v>1</v>
      </c>
      <c r="K140" s="115">
        <f>VLOOKUP($A140,'DO NOT MODIFY'!$A$5:$S$631,12,FALSE)</f>
        <v>1.9400000000000001E-2</v>
      </c>
      <c r="L140" s="117">
        <f t="shared" si="6"/>
        <v>0</v>
      </c>
      <c r="M140" s="117">
        <f t="shared" si="7"/>
        <v>0</v>
      </c>
      <c r="N140" s="117">
        <f t="shared" si="8"/>
        <v>0</v>
      </c>
      <c r="O140" s="117">
        <f t="shared" si="9"/>
        <v>0</v>
      </c>
      <c r="P140" s="117">
        <f t="shared" si="10"/>
        <v>0</v>
      </c>
      <c r="Q140" s="117">
        <f t="shared" si="11"/>
        <v>0</v>
      </c>
    </row>
    <row r="141" spans="1:17" ht="15" x14ac:dyDescent="0.2">
      <c r="A141" s="88">
        <v>123</v>
      </c>
      <c r="B141" s="115">
        <f>VLOOKUP($A141,'DO NOT MODIFY'!$A$5:$S$631,2,FALSE)</f>
        <v>0</v>
      </c>
      <c r="C141" s="115">
        <f>VLOOKUP($A141,'DO NOT MODIFY'!$A$5:$S$631,3,FALSE)</f>
        <v>0</v>
      </c>
      <c r="D141" s="116" t="str">
        <f>VLOOKUP($A141,'DO NOT MODIFY'!$A$5:$S$631,4,FALSE)</f>
        <v>Cotinus coggygria 'Royal Purple'</v>
      </c>
      <c r="E141" s="116" t="str">
        <f>VLOOKUP($A141,'DO NOT MODIFY'!$A$5:$S$631,5,FALSE)</f>
        <v>Royal Purple Smoke Bush</v>
      </c>
      <c r="F141" s="115" t="str">
        <f>VLOOKUP($A141,'DO NOT MODIFY'!$A$5:$S$631,7,FALSE)</f>
        <v>moderate</v>
      </c>
      <c r="G141" s="115">
        <f>VLOOKUP($A141,'DO NOT MODIFY'!$A$5:$S$631,6,FALSE)</f>
        <v>64</v>
      </c>
      <c r="H141" s="151"/>
      <c r="I141" s="148" t="str">
        <f>VLOOKUP($A141,'DO NOT MODIFY'!$A$5:$S$631,10,FALSE)</f>
        <v>#5</v>
      </c>
      <c r="J141" s="115">
        <f>VLOOKUP($A141,'DO NOT MODIFY'!$A$5:$S$631,11,FALSE)</f>
        <v>1.5</v>
      </c>
      <c r="K141" s="115">
        <f>VLOOKUP($A141,'DO NOT MODIFY'!$A$5:$S$631,12,FALSE)</f>
        <v>2.9100000000000001E-2</v>
      </c>
      <c r="L141" s="117">
        <f t="shared" si="6"/>
        <v>0</v>
      </c>
      <c r="M141" s="117">
        <f t="shared" si="7"/>
        <v>0</v>
      </c>
      <c r="N141" s="117">
        <f t="shared" si="8"/>
        <v>0</v>
      </c>
      <c r="O141" s="117">
        <f t="shared" si="9"/>
        <v>1</v>
      </c>
      <c r="P141" s="117">
        <f t="shared" si="10"/>
        <v>0</v>
      </c>
      <c r="Q141" s="117">
        <f t="shared" si="11"/>
        <v>0</v>
      </c>
    </row>
    <row r="142" spans="1:17" ht="15" x14ac:dyDescent="0.2">
      <c r="A142" s="88">
        <v>124</v>
      </c>
      <c r="B142" s="115">
        <f>VLOOKUP($A142,'DO NOT MODIFY'!$A$5:$S$631,2,FALSE)</f>
        <v>0</v>
      </c>
      <c r="C142" s="115">
        <f>VLOOKUP($A142,'DO NOT MODIFY'!$A$5:$S$631,3,FALSE)</f>
        <v>0</v>
      </c>
      <c r="D142" s="116" t="str">
        <f>VLOOKUP($A142,'DO NOT MODIFY'!$A$5:$S$631,4,FALSE)</f>
        <v>Cotinus coggygria 'Ancot'</v>
      </c>
      <c r="E142" s="116" t="str">
        <f>VLOOKUP($A142,'DO NOT MODIFY'!$A$5:$S$631,5,FALSE)</f>
        <v>Golden Spirit Smoke Tree</v>
      </c>
      <c r="F142" s="115" t="str">
        <f>VLOOKUP($A142,'DO NOT MODIFY'!$A$5:$S$631,7,FALSE)</f>
        <v>moderate</v>
      </c>
      <c r="G142" s="115">
        <f>VLOOKUP($A142,'DO NOT MODIFY'!$A$5:$S$631,6,FALSE)</f>
        <v>64</v>
      </c>
      <c r="H142" s="151"/>
      <c r="I142" s="148" t="str">
        <f>VLOOKUP($A142,'DO NOT MODIFY'!$A$5:$S$631,10,FALSE)</f>
        <v>#5</v>
      </c>
      <c r="J142" s="115">
        <f>VLOOKUP($A142,'DO NOT MODIFY'!$A$5:$S$631,11,FALSE)</f>
        <v>1.5</v>
      </c>
      <c r="K142" s="115">
        <f>VLOOKUP($A142,'DO NOT MODIFY'!$A$5:$S$631,12,FALSE)</f>
        <v>2.9100000000000001E-2</v>
      </c>
      <c r="L142" s="117">
        <f t="shared" si="6"/>
        <v>0</v>
      </c>
      <c r="M142" s="117">
        <f t="shared" si="7"/>
        <v>0</v>
      </c>
      <c r="N142" s="117">
        <f t="shared" si="8"/>
        <v>0</v>
      </c>
      <c r="O142" s="117">
        <f t="shared" si="9"/>
        <v>1</v>
      </c>
      <c r="P142" s="117">
        <f t="shared" si="10"/>
        <v>0</v>
      </c>
      <c r="Q142" s="117">
        <f t="shared" si="11"/>
        <v>0</v>
      </c>
    </row>
    <row r="143" spans="1:17" ht="15" x14ac:dyDescent="0.2">
      <c r="A143" s="88">
        <v>125</v>
      </c>
      <c r="B143" s="115">
        <f>VLOOKUP($A143,'DO NOT MODIFY'!$A$5:$S$631,2,FALSE)</f>
        <v>0</v>
      </c>
      <c r="C143" s="115">
        <f>VLOOKUP($A143,'DO NOT MODIFY'!$A$5:$S$631,3,FALSE)</f>
        <v>0</v>
      </c>
      <c r="D143" s="116" t="str">
        <f>VLOOKUP($A143,'DO NOT MODIFY'!$A$5:$S$631,4,FALSE)</f>
        <v>Cotinus x 'Grace'</v>
      </c>
      <c r="E143" s="116" t="str">
        <f>VLOOKUP($A143,'DO NOT MODIFY'!$A$5:$S$631,5,FALSE)</f>
        <v>Grace Smoke Tree</v>
      </c>
      <c r="F143" s="115" t="str">
        <f>VLOOKUP($A143,'DO NOT MODIFY'!$A$5:$S$631,7,FALSE)</f>
        <v>low</v>
      </c>
      <c r="G143" s="115">
        <f>VLOOKUP($A143,'DO NOT MODIFY'!$A$5:$S$631,6,FALSE)</f>
        <v>100</v>
      </c>
      <c r="H143" s="151"/>
      <c r="I143" s="148" t="str">
        <f>VLOOKUP($A143,'DO NOT MODIFY'!$A$5:$S$631,10,FALSE)</f>
        <v>#5</v>
      </c>
      <c r="J143" s="115">
        <f>VLOOKUP($A143,'DO NOT MODIFY'!$A$5:$S$631,11,FALSE)</f>
        <v>1</v>
      </c>
      <c r="K143" s="115">
        <f>VLOOKUP($A143,'DO NOT MODIFY'!$A$5:$S$631,12,FALSE)</f>
        <v>1.9400000000000001E-2</v>
      </c>
      <c r="L143" s="117">
        <f t="shared" si="6"/>
        <v>0</v>
      </c>
      <c r="M143" s="117">
        <f t="shared" si="7"/>
        <v>0</v>
      </c>
      <c r="N143" s="117">
        <f t="shared" si="8"/>
        <v>0</v>
      </c>
      <c r="O143" s="117">
        <f t="shared" si="9"/>
        <v>0</v>
      </c>
      <c r="P143" s="117">
        <f t="shared" si="10"/>
        <v>0</v>
      </c>
      <c r="Q143" s="117">
        <f t="shared" si="11"/>
        <v>0</v>
      </c>
    </row>
    <row r="144" spans="1:17" ht="15" x14ac:dyDescent="0.2">
      <c r="A144" s="88">
        <v>126</v>
      </c>
      <c r="B144" s="115">
        <f>VLOOKUP($A144,'DO NOT MODIFY'!$A$5:$S$631,2,FALSE)</f>
        <v>0</v>
      </c>
      <c r="C144" s="115">
        <f>VLOOKUP($A144,'DO NOT MODIFY'!$A$5:$S$631,3,FALSE)</f>
        <v>0</v>
      </c>
      <c r="D144" s="116" t="str">
        <f>VLOOKUP($A144,'DO NOT MODIFY'!$A$5:$S$631,4,FALSE)</f>
        <v xml:space="preserve">Cotoneaster apiculatus </v>
      </c>
      <c r="E144" s="116" t="str">
        <f>VLOOKUP($A144,'DO NOT MODIFY'!$A$5:$S$631,5,FALSE)</f>
        <v xml:space="preserve">Cranberry Cotoneaster </v>
      </c>
      <c r="F144" s="115" t="str">
        <f>VLOOKUP($A144,'DO NOT MODIFY'!$A$5:$S$631,7,FALSE)</f>
        <v>low</v>
      </c>
      <c r="G144" s="115">
        <f>VLOOKUP($A144,'DO NOT MODIFY'!$A$5:$S$631,6,FALSE)</f>
        <v>32</v>
      </c>
      <c r="H144" s="151"/>
      <c r="I144" s="148" t="str">
        <f>VLOOKUP($A144,'DO NOT MODIFY'!$A$5:$S$631,10,FALSE)</f>
        <v>#5</v>
      </c>
      <c r="J144" s="115">
        <f>VLOOKUP($A144,'DO NOT MODIFY'!$A$5:$S$631,11,FALSE)</f>
        <v>1</v>
      </c>
      <c r="K144" s="115">
        <f>VLOOKUP($A144,'DO NOT MODIFY'!$A$5:$S$631,12,FALSE)</f>
        <v>1.9400000000000001E-2</v>
      </c>
      <c r="L144" s="117">
        <f t="shared" si="6"/>
        <v>0</v>
      </c>
      <c r="M144" s="117">
        <f t="shared" si="7"/>
        <v>0</v>
      </c>
      <c r="N144" s="117">
        <f t="shared" si="8"/>
        <v>0</v>
      </c>
      <c r="O144" s="117">
        <f t="shared" si="9"/>
        <v>0</v>
      </c>
      <c r="P144" s="117">
        <f t="shared" si="10"/>
        <v>0</v>
      </c>
      <c r="Q144" s="117">
        <f t="shared" si="11"/>
        <v>0</v>
      </c>
    </row>
    <row r="145" spans="1:17" ht="15" x14ac:dyDescent="0.2">
      <c r="A145" s="88">
        <v>127</v>
      </c>
      <c r="B145" s="115">
        <f>VLOOKUP($A145,'DO NOT MODIFY'!$A$5:$S$631,2,FALSE)</f>
        <v>0</v>
      </c>
      <c r="C145" s="115">
        <f>VLOOKUP($A145,'DO NOT MODIFY'!$A$5:$S$631,3,FALSE)</f>
        <v>0</v>
      </c>
      <c r="D145" s="116" t="str">
        <f>VLOOKUP($A145,'DO NOT MODIFY'!$A$5:$S$631,4,FALSE)</f>
        <v xml:space="preserve">Cotoneaster apiculatus 'Tom Thumb' </v>
      </c>
      <c r="E145" s="116" t="str">
        <f>VLOOKUP($A145,'DO NOT MODIFY'!$A$5:$S$631,5,FALSE)</f>
        <v xml:space="preserve">Tom Thumb Cotoneaster </v>
      </c>
      <c r="F145" s="115" t="str">
        <f>VLOOKUP($A145,'DO NOT MODIFY'!$A$5:$S$631,7,FALSE)</f>
        <v>low</v>
      </c>
      <c r="G145" s="115">
        <f>VLOOKUP($A145,'DO NOT MODIFY'!$A$5:$S$631,6,FALSE)</f>
        <v>32</v>
      </c>
      <c r="H145" s="151"/>
      <c r="I145" s="148" t="str">
        <f>VLOOKUP($A145,'DO NOT MODIFY'!$A$5:$S$631,10,FALSE)</f>
        <v>#5</v>
      </c>
      <c r="J145" s="115">
        <f>VLOOKUP($A145,'DO NOT MODIFY'!$A$5:$S$631,11,FALSE)</f>
        <v>1</v>
      </c>
      <c r="K145" s="115">
        <f>VLOOKUP($A145,'DO NOT MODIFY'!$A$5:$S$631,12,FALSE)</f>
        <v>1.9400000000000001E-2</v>
      </c>
      <c r="L145" s="117">
        <f t="shared" si="6"/>
        <v>0</v>
      </c>
      <c r="M145" s="117">
        <f t="shared" si="7"/>
        <v>0</v>
      </c>
      <c r="N145" s="117">
        <f t="shared" si="8"/>
        <v>0</v>
      </c>
      <c r="O145" s="117">
        <f t="shared" si="9"/>
        <v>0</v>
      </c>
      <c r="P145" s="117">
        <f t="shared" si="10"/>
        <v>0</v>
      </c>
      <c r="Q145" s="117">
        <f t="shared" si="11"/>
        <v>0</v>
      </c>
    </row>
    <row r="146" spans="1:17" ht="15" x14ac:dyDescent="0.2">
      <c r="A146" s="88">
        <v>128</v>
      </c>
      <c r="B146" s="115">
        <f>VLOOKUP($A146,'DO NOT MODIFY'!$A$5:$S$631,2,FALSE)</f>
        <v>0</v>
      </c>
      <c r="C146" s="115">
        <f>VLOOKUP($A146,'DO NOT MODIFY'!$A$5:$S$631,3,FALSE)</f>
        <v>0</v>
      </c>
      <c r="D146" s="116" t="str">
        <f>VLOOKUP($A146,'DO NOT MODIFY'!$A$5:$S$631,4,FALSE)</f>
        <v xml:space="preserve">Cotoneaster dammeri 'Coral Beauty' </v>
      </c>
      <c r="E146" s="116" t="str">
        <f>VLOOKUP($A146,'DO NOT MODIFY'!$A$5:$S$631,5,FALSE)</f>
        <v xml:space="preserve">Coral Beauty Cotoneaster </v>
      </c>
      <c r="F146" s="115" t="str">
        <f>VLOOKUP($A146,'DO NOT MODIFY'!$A$5:$S$631,7,FALSE)</f>
        <v>moderate</v>
      </c>
      <c r="G146" s="115">
        <f>VLOOKUP($A146,'DO NOT MODIFY'!$A$5:$S$631,6,FALSE)</f>
        <v>32</v>
      </c>
      <c r="H146" s="151"/>
      <c r="I146" s="148" t="str">
        <f>VLOOKUP($A146,'DO NOT MODIFY'!$A$5:$S$631,10,FALSE)</f>
        <v>#5</v>
      </c>
      <c r="J146" s="115">
        <f>VLOOKUP($A146,'DO NOT MODIFY'!$A$5:$S$631,11,FALSE)</f>
        <v>1</v>
      </c>
      <c r="K146" s="115">
        <f>VLOOKUP($A146,'DO NOT MODIFY'!$A$5:$S$631,12,FALSE)</f>
        <v>1.9400000000000001E-2</v>
      </c>
      <c r="L146" s="117">
        <f t="shared" si="6"/>
        <v>0</v>
      </c>
      <c r="M146" s="117">
        <f t="shared" si="7"/>
        <v>0</v>
      </c>
      <c r="N146" s="117">
        <f t="shared" si="8"/>
        <v>0</v>
      </c>
      <c r="O146" s="117">
        <f t="shared" si="9"/>
        <v>1</v>
      </c>
      <c r="P146" s="117">
        <f t="shared" si="10"/>
        <v>0</v>
      </c>
      <c r="Q146" s="117">
        <f t="shared" si="11"/>
        <v>0</v>
      </c>
    </row>
    <row r="147" spans="1:17" ht="15" x14ac:dyDescent="0.2">
      <c r="A147" s="88">
        <v>129</v>
      </c>
      <c r="B147" s="115">
        <f>VLOOKUP($A147,'DO NOT MODIFY'!$A$5:$S$631,2,FALSE)</f>
        <v>0</v>
      </c>
      <c r="C147" s="115">
        <f>VLOOKUP($A147,'DO NOT MODIFY'!$A$5:$S$631,3,FALSE)</f>
        <v>0</v>
      </c>
      <c r="D147" s="116" t="str">
        <f>VLOOKUP($A147,'DO NOT MODIFY'!$A$5:$S$631,4,FALSE)</f>
        <v xml:space="preserve">Cotoneaster horizontalis </v>
      </c>
      <c r="E147" s="116" t="str">
        <f>VLOOKUP($A147,'DO NOT MODIFY'!$A$5:$S$631,5,FALSE)</f>
        <v xml:space="preserve">Rock Cotoneaster </v>
      </c>
      <c r="F147" s="115" t="str">
        <f>VLOOKUP($A147,'DO NOT MODIFY'!$A$5:$S$631,7,FALSE)</f>
        <v>moderate</v>
      </c>
      <c r="G147" s="115">
        <f>VLOOKUP($A147,'DO NOT MODIFY'!$A$5:$S$631,6,FALSE)</f>
        <v>32</v>
      </c>
      <c r="H147" s="151"/>
      <c r="I147" s="148" t="str">
        <f>VLOOKUP($A147,'DO NOT MODIFY'!$A$5:$S$631,10,FALSE)</f>
        <v>#5</v>
      </c>
      <c r="J147" s="115">
        <f>VLOOKUP($A147,'DO NOT MODIFY'!$A$5:$S$631,11,FALSE)</f>
        <v>1</v>
      </c>
      <c r="K147" s="115">
        <f>VLOOKUP($A147,'DO NOT MODIFY'!$A$5:$S$631,12,FALSE)</f>
        <v>1.9400000000000001E-2</v>
      </c>
      <c r="L147" s="117">
        <f t="shared" ref="L147:L210" si="12">G147*C147</f>
        <v>0</v>
      </c>
      <c r="M147" s="117">
        <f t="shared" ref="M147:M210" si="13">H147*C147</f>
        <v>0</v>
      </c>
      <c r="N147" s="117">
        <f t="shared" ref="N147:N210" si="14">C147*K147</f>
        <v>0</v>
      </c>
      <c r="O147" s="117">
        <f t="shared" si="9"/>
        <v>1</v>
      </c>
      <c r="P147" s="117">
        <f t="shared" si="10"/>
        <v>0</v>
      </c>
      <c r="Q147" s="117">
        <f t="shared" si="11"/>
        <v>0</v>
      </c>
    </row>
    <row r="148" spans="1:17" ht="15" x14ac:dyDescent="0.2">
      <c r="A148" s="88">
        <v>130</v>
      </c>
      <c r="B148" s="115">
        <f>VLOOKUP($A148,'DO NOT MODIFY'!$A$5:$S$631,2,FALSE)</f>
        <v>0</v>
      </c>
      <c r="C148" s="115">
        <f>VLOOKUP($A148,'DO NOT MODIFY'!$A$5:$S$631,3,FALSE)</f>
        <v>0</v>
      </c>
      <c r="D148" s="116" t="str">
        <f>VLOOKUP($A148,'DO NOT MODIFY'!$A$5:$S$631,4,FALSE)</f>
        <v xml:space="preserve">Cotoneaster lucidus </v>
      </c>
      <c r="E148" s="116" t="str">
        <f>VLOOKUP($A148,'DO NOT MODIFY'!$A$5:$S$631,5,FALSE)</f>
        <v xml:space="preserve">Hedge Cotoneaster </v>
      </c>
      <c r="F148" s="115" t="str">
        <f>VLOOKUP($A148,'DO NOT MODIFY'!$A$5:$S$631,7,FALSE)</f>
        <v>low</v>
      </c>
      <c r="G148" s="115">
        <f>VLOOKUP($A148,'DO NOT MODIFY'!$A$5:$S$631,6,FALSE)</f>
        <v>50</v>
      </c>
      <c r="H148" s="151"/>
      <c r="I148" s="148" t="str">
        <f>VLOOKUP($A148,'DO NOT MODIFY'!$A$5:$S$631,10,FALSE)</f>
        <v>#5</v>
      </c>
      <c r="J148" s="115">
        <f>VLOOKUP($A148,'DO NOT MODIFY'!$A$5:$S$631,11,FALSE)</f>
        <v>1</v>
      </c>
      <c r="K148" s="115">
        <f>VLOOKUP($A148,'DO NOT MODIFY'!$A$5:$S$631,12,FALSE)</f>
        <v>1.9400000000000001E-2</v>
      </c>
      <c r="L148" s="117">
        <f t="shared" si="12"/>
        <v>0</v>
      </c>
      <c r="M148" s="117">
        <f t="shared" si="13"/>
        <v>0</v>
      </c>
      <c r="N148" s="117">
        <f t="shared" si="14"/>
        <v>0</v>
      </c>
      <c r="O148" s="117">
        <f t="shared" ref="O148:O211" si="15">IF(F148="moderate",1,0)</f>
        <v>0</v>
      </c>
      <c r="P148" s="117">
        <f t="shared" ref="P148:P211" si="16">IF(O148=1,L148,0)</f>
        <v>0</v>
      </c>
      <c r="Q148" s="117">
        <f t="shared" ref="Q148:Q211" si="17">IF(O148=0,L148,0)</f>
        <v>0</v>
      </c>
    </row>
    <row r="149" spans="1:17" ht="15" x14ac:dyDescent="0.2">
      <c r="A149" s="88">
        <v>131</v>
      </c>
      <c r="B149" s="115">
        <f>VLOOKUP($A149,'DO NOT MODIFY'!$A$5:$S$631,2,FALSE)</f>
        <v>0</v>
      </c>
      <c r="C149" s="115">
        <f>VLOOKUP($A149,'DO NOT MODIFY'!$A$5:$S$631,3,FALSE)</f>
        <v>0</v>
      </c>
      <c r="D149" s="116" t="str">
        <f>VLOOKUP($A149,'DO NOT MODIFY'!$A$5:$S$631,4,FALSE)</f>
        <v>Cytisus x 'Lena'</v>
      </c>
      <c r="E149" s="116" t="str">
        <f>VLOOKUP($A149,'DO NOT MODIFY'!$A$5:$S$631,5,FALSE)</f>
        <v>Lena Broom</v>
      </c>
      <c r="F149" s="115" t="str">
        <f>VLOOKUP($A149,'DO NOT MODIFY'!$A$5:$S$631,7,FALSE)</f>
        <v>low</v>
      </c>
      <c r="G149" s="115">
        <f>VLOOKUP($A149,'DO NOT MODIFY'!$A$5:$S$631,6,FALSE)</f>
        <v>32</v>
      </c>
      <c r="H149" s="151"/>
      <c r="I149" s="148" t="str">
        <f>VLOOKUP($A149,'DO NOT MODIFY'!$A$5:$S$631,10,FALSE)</f>
        <v>#5</v>
      </c>
      <c r="J149" s="115">
        <f>VLOOKUP($A149,'DO NOT MODIFY'!$A$5:$S$631,11,FALSE)</f>
        <v>1</v>
      </c>
      <c r="K149" s="115">
        <f>VLOOKUP($A149,'DO NOT MODIFY'!$A$5:$S$631,12,FALSE)</f>
        <v>1.9400000000000001E-2</v>
      </c>
      <c r="L149" s="117">
        <f t="shared" si="12"/>
        <v>0</v>
      </c>
      <c r="M149" s="117">
        <f t="shared" si="13"/>
        <v>0</v>
      </c>
      <c r="N149" s="117">
        <f t="shared" si="14"/>
        <v>0</v>
      </c>
      <c r="O149" s="117">
        <f t="shared" si="15"/>
        <v>0</v>
      </c>
      <c r="P149" s="117">
        <f t="shared" si="16"/>
        <v>0</v>
      </c>
      <c r="Q149" s="117">
        <f t="shared" si="17"/>
        <v>0</v>
      </c>
    </row>
    <row r="150" spans="1:17" ht="15" x14ac:dyDescent="0.2">
      <c r="A150" s="88">
        <v>132</v>
      </c>
      <c r="B150" s="115">
        <f>VLOOKUP($A150,'DO NOT MODIFY'!$A$5:$S$631,2,FALSE)</f>
        <v>0</v>
      </c>
      <c r="C150" s="115">
        <f>VLOOKUP($A150,'DO NOT MODIFY'!$A$5:$S$631,3,FALSE)</f>
        <v>0</v>
      </c>
      <c r="D150" s="116" t="str">
        <f>VLOOKUP($A150,'DO NOT MODIFY'!$A$5:$S$631,4,FALSE)</f>
        <v>Cytisus x 'Lilac Time'</v>
      </c>
      <c r="E150" s="116" t="str">
        <f>VLOOKUP($A150,'DO NOT MODIFY'!$A$5:$S$631,5,FALSE)</f>
        <v>Lilac Time Scotch Broom</v>
      </c>
      <c r="F150" s="115" t="str">
        <f>VLOOKUP($A150,'DO NOT MODIFY'!$A$5:$S$631,7,FALSE)</f>
        <v>low</v>
      </c>
      <c r="G150" s="115">
        <f>VLOOKUP($A150,'DO NOT MODIFY'!$A$5:$S$631,6,FALSE)</f>
        <v>32</v>
      </c>
      <c r="H150" s="151"/>
      <c r="I150" s="148" t="str">
        <f>VLOOKUP($A150,'DO NOT MODIFY'!$A$5:$S$631,10,FALSE)</f>
        <v>#5</v>
      </c>
      <c r="J150" s="115">
        <f>VLOOKUP($A150,'DO NOT MODIFY'!$A$5:$S$631,11,FALSE)</f>
        <v>1</v>
      </c>
      <c r="K150" s="115">
        <f>VLOOKUP($A150,'DO NOT MODIFY'!$A$5:$S$631,12,FALSE)</f>
        <v>1.9400000000000001E-2</v>
      </c>
      <c r="L150" s="117">
        <f t="shared" si="12"/>
        <v>0</v>
      </c>
      <c r="M150" s="117">
        <f t="shared" si="13"/>
        <v>0</v>
      </c>
      <c r="N150" s="117">
        <f t="shared" si="14"/>
        <v>0</v>
      </c>
      <c r="O150" s="117">
        <f t="shared" si="15"/>
        <v>0</v>
      </c>
      <c r="P150" s="117">
        <f t="shared" si="16"/>
        <v>0</v>
      </c>
      <c r="Q150" s="117">
        <f t="shared" si="17"/>
        <v>0</v>
      </c>
    </row>
    <row r="151" spans="1:17" ht="15" x14ac:dyDescent="0.2">
      <c r="A151" s="88">
        <v>133</v>
      </c>
      <c r="B151" s="115">
        <f>VLOOKUP($A151,'DO NOT MODIFY'!$A$5:$S$631,2,FALSE)</f>
        <v>0</v>
      </c>
      <c r="C151" s="115">
        <f>VLOOKUP($A151,'DO NOT MODIFY'!$A$5:$S$631,3,FALSE)</f>
        <v>0</v>
      </c>
      <c r="D151" s="116" t="str">
        <f>VLOOKUP($A151,'DO NOT MODIFY'!$A$5:$S$631,4,FALSE)</f>
        <v>Cytisus purgans 'Spanish Gold'®</v>
      </c>
      <c r="E151" s="116" t="str">
        <f>VLOOKUP($A151,'DO NOT MODIFY'!$A$5:$S$631,5,FALSE)</f>
        <v xml:space="preserve">Spanish Gold® Broom </v>
      </c>
      <c r="F151" s="115" t="str">
        <f>VLOOKUP($A151,'DO NOT MODIFY'!$A$5:$S$631,7,FALSE)</f>
        <v>low</v>
      </c>
      <c r="G151" s="115">
        <f>VLOOKUP($A151,'DO NOT MODIFY'!$A$5:$S$631,6,FALSE)</f>
        <v>32</v>
      </c>
      <c r="H151" s="151"/>
      <c r="I151" s="148" t="str">
        <f>VLOOKUP($A151,'DO NOT MODIFY'!$A$5:$S$631,10,FALSE)</f>
        <v>#5</v>
      </c>
      <c r="J151" s="115">
        <f>VLOOKUP($A151,'DO NOT MODIFY'!$A$5:$S$631,11,FALSE)</f>
        <v>1</v>
      </c>
      <c r="K151" s="115">
        <f>VLOOKUP($A151,'DO NOT MODIFY'!$A$5:$S$631,12,FALSE)</f>
        <v>1.9400000000000001E-2</v>
      </c>
      <c r="L151" s="117">
        <f t="shared" si="12"/>
        <v>0</v>
      </c>
      <c r="M151" s="117">
        <f t="shared" si="13"/>
        <v>0</v>
      </c>
      <c r="N151" s="117">
        <f t="shared" si="14"/>
        <v>0</v>
      </c>
      <c r="O151" s="117">
        <f t="shared" si="15"/>
        <v>0</v>
      </c>
      <c r="P151" s="117">
        <f t="shared" si="16"/>
        <v>0</v>
      </c>
      <c r="Q151" s="117">
        <f t="shared" si="17"/>
        <v>0</v>
      </c>
    </row>
    <row r="152" spans="1:17" ht="15" x14ac:dyDescent="0.2">
      <c r="A152" s="88">
        <v>134</v>
      </c>
      <c r="B152" s="115">
        <f>VLOOKUP($A152,'DO NOT MODIFY'!$A$5:$S$631,2,FALSE)</f>
        <v>0</v>
      </c>
      <c r="C152" s="115">
        <f>VLOOKUP($A152,'DO NOT MODIFY'!$A$5:$S$631,3,FALSE)</f>
        <v>0</v>
      </c>
      <c r="D152" s="116" t="str">
        <f>VLOOKUP($A152,'DO NOT MODIFY'!$A$5:$S$631,4,FALSE)</f>
        <v xml:space="preserve">Cytisus scoparius 'Moonlight' </v>
      </c>
      <c r="E152" s="116" t="str">
        <f>VLOOKUP($A152,'DO NOT MODIFY'!$A$5:$S$631,5,FALSE)</f>
        <v xml:space="preserve">Moonlight Broom </v>
      </c>
      <c r="F152" s="115" t="str">
        <f>VLOOKUP($A152,'DO NOT MODIFY'!$A$5:$S$631,7,FALSE)</f>
        <v>low</v>
      </c>
      <c r="G152" s="115">
        <f>VLOOKUP($A152,'DO NOT MODIFY'!$A$5:$S$631,6,FALSE)</f>
        <v>32</v>
      </c>
      <c r="H152" s="151"/>
      <c r="I152" s="148" t="str">
        <f>VLOOKUP($A152,'DO NOT MODIFY'!$A$5:$S$631,10,FALSE)</f>
        <v>#5</v>
      </c>
      <c r="J152" s="115">
        <f>VLOOKUP($A152,'DO NOT MODIFY'!$A$5:$S$631,11,FALSE)</f>
        <v>1</v>
      </c>
      <c r="K152" s="115">
        <f>VLOOKUP($A152,'DO NOT MODIFY'!$A$5:$S$631,12,FALSE)</f>
        <v>1.9400000000000001E-2</v>
      </c>
      <c r="L152" s="117">
        <f t="shared" si="12"/>
        <v>0</v>
      </c>
      <c r="M152" s="117">
        <f t="shared" si="13"/>
        <v>0</v>
      </c>
      <c r="N152" s="117">
        <f t="shared" si="14"/>
        <v>0</v>
      </c>
      <c r="O152" s="117">
        <f t="shared" si="15"/>
        <v>0</v>
      </c>
      <c r="P152" s="117">
        <f t="shared" si="16"/>
        <v>0</v>
      </c>
      <c r="Q152" s="117">
        <f t="shared" si="17"/>
        <v>0</v>
      </c>
    </row>
    <row r="153" spans="1:17" ht="15" x14ac:dyDescent="0.2">
      <c r="A153" s="88">
        <v>135</v>
      </c>
      <c r="B153" s="115">
        <f>VLOOKUP($A153,'DO NOT MODIFY'!$A$5:$S$631,2,FALSE)</f>
        <v>0</v>
      </c>
      <c r="C153" s="115">
        <f>VLOOKUP($A153,'DO NOT MODIFY'!$A$5:$S$631,3,FALSE)</f>
        <v>0</v>
      </c>
      <c r="D153" s="116" t="str">
        <f>VLOOKUP($A153,'DO NOT MODIFY'!$A$5:$S$631,4,FALSE)</f>
        <v>Daphne x burkwoodii</v>
      </c>
      <c r="E153" s="116" t="str">
        <f>VLOOKUP($A153,'DO NOT MODIFY'!$A$5:$S$631,5,FALSE)</f>
        <v>Burkwood Daphne</v>
      </c>
      <c r="F153" s="115" t="str">
        <f>VLOOKUP($A153,'DO NOT MODIFY'!$A$5:$S$631,7,FALSE)</f>
        <v>moderate</v>
      </c>
      <c r="G153" s="115">
        <f>VLOOKUP($A153,'DO NOT MODIFY'!$A$5:$S$631,6,FALSE)</f>
        <v>32</v>
      </c>
      <c r="H153" s="151"/>
      <c r="I153" s="148" t="str">
        <f>VLOOKUP($A153,'DO NOT MODIFY'!$A$5:$S$631,10,FALSE)</f>
        <v>#5</v>
      </c>
      <c r="J153" s="115">
        <f>VLOOKUP($A153,'DO NOT MODIFY'!$A$5:$S$631,11,FALSE)</f>
        <v>1</v>
      </c>
      <c r="K153" s="115">
        <f>VLOOKUP($A153,'DO NOT MODIFY'!$A$5:$S$631,12,FALSE)</f>
        <v>1.9400000000000001E-2</v>
      </c>
      <c r="L153" s="117">
        <f t="shared" si="12"/>
        <v>0</v>
      </c>
      <c r="M153" s="117">
        <f t="shared" si="13"/>
        <v>0</v>
      </c>
      <c r="N153" s="117">
        <f t="shared" si="14"/>
        <v>0</v>
      </c>
      <c r="O153" s="117">
        <f t="shared" si="15"/>
        <v>1</v>
      </c>
      <c r="P153" s="117">
        <f t="shared" si="16"/>
        <v>0</v>
      </c>
      <c r="Q153" s="117">
        <f t="shared" si="17"/>
        <v>0</v>
      </c>
    </row>
    <row r="154" spans="1:17" ht="15" x14ac:dyDescent="0.2">
      <c r="A154" s="88">
        <v>136</v>
      </c>
      <c r="B154" s="115">
        <f>VLOOKUP($A154,'DO NOT MODIFY'!$A$5:$S$631,2,FALSE)</f>
        <v>0</v>
      </c>
      <c r="C154" s="115">
        <f>VLOOKUP($A154,'DO NOT MODIFY'!$A$5:$S$631,3,FALSE)</f>
        <v>0</v>
      </c>
      <c r="D154" s="116" t="str">
        <f>VLOOKUP($A154,'DO NOT MODIFY'!$A$5:$S$631,4,FALSE)</f>
        <v>Elaeagnus commutata</v>
      </c>
      <c r="E154" s="116" t="str">
        <f>VLOOKUP($A154,'DO NOT MODIFY'!$A$5:$S$631,5,FALSE)</f>
        <v>Silverberry</v>
      </c>
      <c r="F154" s="115" t="str">
        <f>VLOOKUP($A154,'DO NOT MODIFY'!$A$5:$S$631,7,FALSE)</f>
        <v>low</v>
      </c>
      <c r="G154" s="115">
        <f>VLOOKUP($A154,'DO NOT MODIFY'!$A$5:$S$631,6,FALSE)</f>
        <v>64</v>
      </c>
      <c r="H154" s="151"/>
      <c r="I154" s="148" t="str">
        <f>VLOOKUP($A154,'DO NOT MODIFY'!$A$5:$S$631,10,FALSE)</f>
        <v>#5</v>
      </c>
      <c r="J154" s="115">
        <f>VLOOKUP($A154,'DO NOT MODIFY'!$A$5:$S$631,11,FALSE)</f>
        <v>1</v>
      </c>
      <c r="K154" s="115">
        <f>VLOOKUP($A154,'DO NOT MODIFY'!$A$5:$S$631,12,FALSE)</f>
        <v>1.9400000000000001E-2</v>
      </c>
      <c r="L154" s="117">
        <f t="shared" si="12"/>
        <v>0</v>
      </c>
      <c r="M154" s="117">
        <f t="shared" si="13"/>
        <v>0</v>
      </c>
      <c r="N154" s="117">
        <f t="shared" si="14"/>
        <v>0</v>
      </c>
      <c r="O154" s="117">
        <f t="shared" si="15"/>
        <v>0</v>
      </c>
      <c r="P154" s="117">
        <f t="shared" si="16"/>
        <v>0</v>
      </c>
      <c r="Q154" s="117">
        <f t="shared" si="17"/>
        <v>0</v>
      </c>
    </row>
    <row r="155" spans="1:17" ht="15" x14ac:dyDescent="0.2">
      <c r="A155" s="88">
        <v>137</v>
      </c>
      <c r="B155" s="115">
        <f>VLOOKUP($A155,'DO NOT MODIFY'!$A$5:$S$631,2,FALSE)</f>
        <v>0</v>
      </c>
      <c r="C155" s="115">
        <f>VLOOKUP($A155,'DO NOT MODIFY'!$A$5:$S$631,3,FALSE)</f>
        <v>0</v>
      </c>
      <c r="D155" s="116" t="str">
        <f>VLOOKUP($A155,'DO NOT MODIFY'!$A$5:$S$631,4,FALSE)</f>
        <v>Ephedra equisetina</v>
      </c>
      <c r="E155" s="116" t="str">
        <f>VLOOKUP($A155,'DO NOT MODIFY'!$A$5:$S$631,5,FALSE)</f>
        <v>Bluestem Joint Fir</v>
      </c>
      <c r="F155" s="115" t="str">
        <f>VLOOKUP($A155,'DO NOT MODIFY'!$A$5:$S$631,7,FALSE)</f>
        <v>very low</v>
      </c>
      <c r="G155" s="115">
        <f>VLOOKUP($A155,'DO NOT MODIFY'!$A$5:$S$631,6,FALSE)</f>
        <v>32</v>
      </c>
      <c r="H155" s="151"/>
      <c r="I155" s="148" t="str">
        <f>VLOOKUP($A155,'DO NOT MODIFY'!$A$5:$S$631,10,FALSE)</f>
        <v>#2</v>
      </c>
      <c r="J155" s="115">
        <f>VLOOKUP($A155,'DO NOT MODIFY'!$A$5:$S$631,11,FALSE)</f>
        <v>1</v>
      </c>
      <c r="K155" s="115">
        <f>VLOOKUP($A155,'DO NOT MODIFY'!$A$5:$S$631,12,FALSE)</f>
        <v>1.9400000000000001E-2</v>
      </c>
      <c r="L155" s="117">
        <f t="shared" si="12"/>
        <v>0</v>
      </c>
      <c r="M155" s="117">
        <f t="shared" si="13"/>
        <v>0</v>
      </c>
      <c r="N155" s="117">
        <f t="shared" si="14"/>
        <v>0</v>
      </c>
      <c r="O155" s="117">
        <f t="shared" si="15"/>
        <v>0</v>
      </c>
      <c r="P155" s="117">
        <f t="shared" si="16"/>
        <v>0</v>
      </c>
      <c r="Q155" s="117">
        <f t="shared" si="17"/>
        <v>0</v>
      </c>
    </row>
    <row r="156" spans="1:17" ht="15" x14ac:dyDescent="0.2">
      <c r="A156" s="88">
        <v>138</v>
      </c>
      <c r="B156" s="115">
        <f>VLOOKUP($A156,'DO NOT MODIFY'!$A$5:$S$631,2,FALSE)</f>
        <v>0</v>
      </c>
      <c r="C156" s="115">
        <f>VLOOKUP($A156,'DO NOT MODIFY'!$A$5:$S$631,3,FALSE)</f>
        <v>0</v>
      </c>
      <c r="D156" s="116" t="str">
        <f>VLOOKUP($A156,'DO NOT MODIFY'!$A$5:$S$631,4,FALSE)</f>
        <v>Ericameria nauseosa ssp. nauseosa var. glabrata</v>
      </c>
      <c r="E156" s="116" t="str">
        <f>VLOOKUP($A156,'DO NOT MODIFY'!$A$5:$S$631,5,FALSE)</f>
        <v xml:space="preserve">Tall Green Rabbitbrush </v>
      </c>
      <c r="F156" s="115" t="str">
        <f>VLOOKUP($A156,'DO NOT MODIFY'!$A$5:$S$631,7,FALSE)</f>
        <v>very low</v>
      </c>
      <c r="G156" s="115">
        <f>VLOOKUP($A156,'DO NOT MODIFY'!$A$5:$S$631,6,FALSE)</f>
        <v>50</v>
      </c>
      <c r="H156" s="151"/>
      <c r="I156" s="148" t="str">
        <f>VLOOKUP($A156,'DO NOT MODIFY'!$A$5:$S$631,10,FALSE)</f>
        <v>#5</v>
      </c>
      <c r="J156" s="115">
        <f>VLOOKUP($A156,'DO NOT MODIFY'!$A$5:$S$631,11,FALSE)</f>
        <v>1</v>
      </c>
      <c r="K156" s="115">
        <f>VLOOKUP($A156,'DO NOT MODIFY'!$A$5:$S$631,12,FALSE)</f>
        <v>1.9400000000000001E-2</v>
      </c>
      <c r="L156" s="117">
        <f t="shared" si="12"/>
        <v>0</v>
      </c>
      <c r="M156" s="117">
        <f t="shared" si="13"/>
        <v>0</v>
      </c>
      <c r="N156" s="117">
        <f t="shared" si="14"/>
        <v>0</v>
      </c>
      <c r="O156" s="117">
        <f t="shared" si="15"/>
        <v>0</v>
      </c>
      <c r="P156" s="117">
        <f t="shared" si="16"/>
        <v>0</v>
      </c>
      <c r="Q156" s="117">
        <f t="shared" si="17"/>
        <v>0</v>
      </c>
    </row>
    <row r="157" spans="1:17" ht="15" x14ac:dyDescent="0.2">
      <c r="A157" s="88">
        <v>139</v>
      </c>
      <c r="B157" s="115">
        <f>VLOOKUP($A157,'DO NOT MODIFY'!$A$5:$S$631,2,FALSE)</f>
        <v>0</v>
      </c>
      <c r="C157" s="115">
        <f>VLOOKUP($A157,'DO NOT MODIFY'!$A$5:$S$631,3,FALSE)</f>
        <v>0</v>
      </c>
      <c r="D157" s="116" t="str">
        <f>VLOOKUP($A157,'DO NOT MODIFY'!$A$5:$S$631,4,FALSE)</f>
        <v>Ericameria nauseosa ssp. nauseosa var. speciosa</v>
      </c>
      <c r="E157" s="116" t="str">
        <f>VLOOKUP($A157,'DO NOT MODIFY'!$A$5:$S$631,5,FALSE)</f>
        <v>Tall Blue Rabbitbrush</v>
      </c>
      <c r="F157" s="115" t="str">
        <f>VLOOKUP($A157,'DO NOT MODIFY'!$A$5:$S$631,7,FALSE)</f>
        <v>very low</v>
      </c>
      <c r="G157" s="115">
        <f>VLOOKUP($A157,'DO NOT MODIFY'!$A$5:$S$631,6,FALSE)</f>
        <v>32</v>
      </c>
      <c r="H157" s="151"/>
      <c r="I157" s="148" t="str">
        <f>VLOOKUP($A157,'DO NOT MODIFY'!$A$5:$S$631,10,FALSE)</f>
        <v>#5</v>
      </c>
      <c r="J157" s="115">
        <f>VLOOKUP($A157,'DO NOT MODIFY'!$A$5:$S$631,11,FALSE)</f>
        <v>1</v>
      </c>
      <c r="K157" s="115">
        <f>VLOOKUP($A157,'DO NOT MODIFY'!$A$5:$S$631,12,FALSE)</f>
        <v>1.9400000000000001E-2</v>
      </c>
      <c r="L157" s="117">
        <f t="shared" si="12"/>
        <v>0</v>
      </c>
      <c r="M157" s="117">
        <f t="shared" si="13"/>
        <v>0</v>
      </c>
      <c r="N157" s="117">
        <f t="shared" si="14"/>
        <v>0</v>
      </c>
      <c r="O157" s="117">
        <f t="shared" si="15"/>
        <v>0</v>
      </c>
      <c r="P157" s="117">
        <f t="shared" si="16"/>
        <v>0</v>
      </c>
      <c r="Q157" s="117">
        <f t="shared" si="17"/>
        <v>0</v>
      </c>
    </row>
    <row r="158" spans="1:17" ht="15" x14ac:dyDescent="0.2">
      <c r="A158" s="88">
        <v>140</v>
      </c>
      <c r="B158" s="115">
        <f>VLOOKUP($A158,'DO NOT MODIFY'!$A$5:$S$631,2,FALSE)</f>
        <v>0</v>
      </c>
      <c r="C158" s="115">
        <f>VLOOKUP($A158,'DO NOT MODIFY'!$A$5:$S$631,3,FALSE)</f>
        <v>0</v>
      </c>
      <c r="D158" s="116" t="str">
        <f>VLOOKUP($A158,'DO NOT MODIFY'!$A$5:$S$631,4,FALSE)</f>
        <v>Ericameria nauseosa ssp. nauseosa var. nauseosa</v>
      </c>
      <c r="E158" s="116" t="str">
        <f>VLOOKUP($A158,'DO NOT MODIFY'!$A$5:$S$631,5,FALSE)</f>
        <v>Baby Blue Rabbitbrush</v>
      </c>
      <c r="F158" s="115" t="str">
        <f>VLOOKUP($A158,'DO NOT MODIFY'!$A$5:$S$631,7,FALSE)</f>
        <v>very low</v>
      </c>
      <c r="G158" s="115">
        <f>VLOOKUP($A158,'DO NOT MODIFY'!$A$5:$S$631,6,FALSE)</f>
        <v>18</v>
      </c>
      <c r="H158" s="151"/>
      <c r="I158" s="148" t="str">
        <f>VLOOKUP($A158,'DO NOT MODIFY'!$A$5:$S$631,10,FALSE)</f>
        <v>#2</v>
      </c>
      <c r="J158" s="115">
        <f>VLOOKUP($A158,'DO NOT MODIFY'!$A$5:$S$631,11,FALSE)</f>
        <v>1</v>
      </c>
      <c r="K158" s="115">
        <f>VLOOKUP($A158,'DO NOT MODIFY'!$A$5:$S$631,12,FALSE)</f>
        <v>1.9400000000000001E-2</v>
      </c>
      <c r="L158" s="117">
        <f t="shared" si="12"/>
        <v>0</v>
      </c>
      <c r="M158" s="117">
        <f t="shared" si="13"/>
        <v>0</v>
      </c>
      <c r="N158" s="117">
        <f t="shared" si="14"/>
        <v>0</v>
      </c>
      <c r="O158" s="117">
        <f t="shared" si="15"/>
        <v>0</v>
      </c>
      <c r="P158" s="117">
        <f t="shared" si="16"/>
        <v>0</v>
      </c>
      <c r="Q158" s="117">
        <f t="shared" si="17"/>
        <v>0</v>
      </c>
    </row>
    <row r="159" spans="1:17" ht="15" x14ac:dyDescent="0.2">
      <c r="A159" s="88">
        <v>141</v>
      </c>
      <c r="B159" s="115">
        <f>VLOOKUP($A159,'DO NOT MODIFY'!$A$5:$S$631,2,FALSE)</f>
        <v>0</v>
      </c>
      <c r="C159" s="115">
        <f>VLOOKUP($A159,'DO NOT MODIFY'!$A$5:$S$631,3,FALSE)</f>
        <v>0</v>
      </c>
      <c r="D159" s="116" t="str">
        <f>VLOOKUP($A159,'DO NOT MODIFY'!$A$5:$S$631,4,FALSE)</f>
        <v>Euonymus alatus compactus</v>
      </c>
      <c r="E159" s="116" t="str">
        <f>VLOOKUP($A159,'DO NOT MODIFY'!$A$5:$S$631,5,FALSE)</f>
        <v>Dwarf Burning Bush</v>
      </c>
      <c r="F159" s="115" t="str">
        <f>VLOOKUP($A159,'DO NOT MODIFY'!$A$5:$S$631,7,FALSE)</f>
        <v>moderate</v>
      </c>
      <c r="G159" s="115">
        <f>VLOOKUP($A159,'DO NOT MODIFY'!$A$5:$S$631,6,FALSE)</f>
        <v>50</v>
      </c>
      <c r="H159" s="151"/>
      <c r="I159" s="148" t="str">
        <f>VLOOKUP($A159,'DO NOT MODIFY'!$A$5:$S$631,10,FALSE)</f>
        <v>#5</v>
      </c>
      <c r="J159" s="115">
        <f>VLOOKUP($A159,'DO NOT MODIFY'!$A$5:$S$631,11,FALSE)</f>
        <v>1.5</v>
      </c>
      <c r="K159" s="115">
        <f>VLOOKUP($A159,'DO NOT MODIFY'!$A$5:$S$631,12,FALSE)</f>
        <v>2.9100000000000001E-2</v>
      </c>
      <c r="L159" s="117">
        <f t="shared" si="12"/>
        <v>0</v>
      </c>
      <c r="M159" s="117">
        <f t="shared" si="13"/>
        <v>0</v>
      </c>
      <c r="N159" s="117">
        <f t="shared" si="14"/>
        <v>0</v>
      </c>
      <c r="O159" s="117">
        <f t="shared" si="15"/>
        <v>1</v>
      </c>
      <c r="P159" s="117">
        <f t="shared" si="16"/>
        <v>0</v>
      </c>
      <c r="Q159" s="117">
        <f t="shared" si="17"/>
        <v>0</v>
      </c>
    </row>
    <row r="160" spans="1:17" ht="15" x14ac:dyDescent="0.2">
      <c r="A160" s="88">
        <v>142</v>
      </c>
      <c r="B160" s="115">
        <f>VLOOKUP($A160,'DO NOT MODIFY'!$A$5:$S$631,2,FALSE)</f>
        <v>0</v>
      </c>
      <c r="C160" s="115">
        <f>VLOOKUP($A160,'DO NOT MODIFY'!$A$5:$S$631,3,FALSE)</f>
        <v>0</v>
      </c>
      <c r="D160" s="116" t="str">
        <f>VLOOKUP($A160,'DO NOT MODIFY'!$A$5:$S$631,4,FALSE)</f>
        <v>Euonymus alatus 'Fire Ball'</v>
      </c>
      <c r="E160" s="116" t="str">
        <f>VLOOKUP($A160,'DO NOT MODIFY'!$A$5:$S$631,5,FALSE)</f>
        <v>Fire Ball Burning Bush</v>
      </c>
      <c r="F160" s="115" t="str">
        <f>VLOOKUP($A160,'DO NOT MODIFY'!$A$5:$S$631,7,FALSE)</f>
        <v>moderate</v>
      </c>
      <c r="G160" s="115">
        <f>VLOOKUP($A160,'DO NOT MODIFY'!$A$5:$S$631,6,FALSE)</f>
        <v>50</v>
      </c>
      <c r="H160" s="151"/>
      <c r="I160" s="148" t="str">
        <f>VLOOKUP($A160,'DO NOT MODIFY'!$A$5:$S$631,10,FALSE)</f>
        <v>#5</v>
      </c>
      <c r="J160" s="115">
        <f>VLOOKUP($A160,'DO NOT MODIFY'!$A$5:$S$631,11,FALSE)</f>
        <v>1.5</v>
      </c>
      <c r="K160" s="115">
        <f>VLOOKUP($A160,'DO NOT MODIFY'!$A$5:$S$631,12,FALSE)</f>
        <v>2.9100000000000001E-2</v>
      </c>
      <c r="L160" s="117">
        <f t="shared" si="12"/>
        <v>0</v>
      </c>
      <c r="M160" s="117">
        <f t="shared" si="13"/>
        <v>0</v>
      </c>
      <c r="N160" s="117">
        <f t="shared" si="14"/>
        <v>0</v>
      </c>
      <c r="O160" s="117">
        <f t="shared" si="15"/>
        <v>1</v>
      </c>
      <c r="P160" s="117">
        <f t="shared" si="16"/>
        <v>0</v>
      </c>
      <c r="Q160" s="117">
        <f t="shared" si="17"/>
        <v>0</v>
      </c>
    </row>
    <row r="161" spans="1:17" ht="15" x14ac:dyDescent="0.2">
      <c r="A161" s="88">
        <v>143</v>
      </c>
      <c r="B161" s="115">
        <f>VLOOKUP($A161,'DO NOT MODIFY'!$A$5:$S$631,2,FALSE)</f>
        <v>0</v>
      </c>
      <c r="C161" s="115">
        <f>VLOOKUP($A161,'DO NOT MODIFY'!$A$5:$S$631,3,FALSE)</f>
        <v>0</v>
      </c>
      <c r="D161" s="116" t="str">
        <f>VLOOKUP($A161,'DO NOT MODIFY'!$A$5:$S$631,4,FALSE)</f>
        <v>Euonymus fortunei Blondy®</v>
      </c>
      <c r="E161" s="116" t="str">
        <f>VLOOKUP($A161,'DO NOT MODIFY'!$A$5:$S$631,5,FALSE)</f>
        <v>Blondy® Euonymus</v>
      </c>
      <c r="F161" s="115" t="str">
        <f>VLOOKUP($A161,'DO NOT MODIFY'!$A$5:$S$631,7,FALSE)</f>
        <v>moderate</v>
      </c>
      <c r="G161" s="115">
        <f>VLOOKUP($A161,'DO NOT MODIFY'!$A$5:$S$631,6,FALSE)</f>
        <v>32</v>
      </c>
      <c r="H161" s="151"/>
      <c r="I161" s="148" t="str">
        <f>VLOOKUP($A161,'DO NOT MODIFY'!$A$5:$S$631,10,FALSE)</f>
        <v>#5</v>
      </c>
      <c r="J161" s="115">
        <f>VLOOKUP($A161,'DO NOT MODIFY'!$A$5:$S$631,11,FALSE)</f>
        <v>1.5</v>
      </c>
      <c r="K161" s="115">
        <f>VLOOKUP($A161,'DO NOT MODIFY'!$A$5:$S$631,12,FALSE)</f>
        <v>2.9100000000000001E-2</v>
      </c>
      <c r="L161" s="117">
        <f t="shared" si="12"/>
        <v>0</v>
      </c>
      <c r="M161" s="117">
        <f t="shared" si="13"/>
        <v>0</v>
      </c>
      <c r="N161" s="117">
        <f t="shared" si="14"/>
        <v>0</v>
      </c>
      <c r="O161" s="117">
        <f t="shared" si="15"/>
        <v>1</v>
      </c>
      <c r="P161" s="117">
        <f t="shared" si="16"/>
        <v>0</v>
      </c>
      <c r="Q161" s="117">
        <f t="shared" si="17"/>
        <v>0</v>
      </c>
    </row>
    <row r="162" spans="1:17" ht="15" x14ac:dyDescent="0.2">
      <c r="A162" s="88">
        <v>144</v>
      </c>
      <c r="B162" s="115">
        <f>VLOOKUP($A162,'DO NOT MODIFY'!$A$5:$S$631,2,FALSE)</f>
        <v>0</v>
      </c>
      <c r="C162" s="115">
        <f>VLOOKUP($A162,'DO NOT MODIFY'!$A$5:$S$631,3,FALSE)</f>
        <v>0</v>
      </c>
      <c r="D162" s="116" t="str">
        <f>VLOOKUP($A162,'DO NOT MODIFY'!$A$5:$S$631,4,FALSE)</f>
        <v xml:space="preserve">Euonymus fortunei 'Coloratus' </v>
      </c>
      <c r="E162" s="116" t="str">
        <f>VLOOKUP($A162,'DO NOT MODIFY'!$A$5:$S$631,5,FALSE)</f>
        <v xml:space="preserve">Purpleleaf Wintercreeper </v>
      </c>
      <c r="F162" s="115" t="str">
        <f>VLOOKUP($A162,'DO NOT MODIFY'!$A$5:$S$631,7,FALSE)</f>
        <v>low</v>
      </c>
      <c r="G162" s="115">
        <f>VLOOKUP($A162,'DO NOT MODIFY'!$A$5:$S$631,6,FALSE)</f>
        <v>32</v>
      </c>
      <c r="H162" s="151"/>
      <c r="I162" s="148" t="str">
        <f>VLOOKUP($A162,'DO NOT MODIFY'!$A$5:$S$631,10,FALSE)</f>
        <v>#5</v>
      </c>
      <c r="J162" s="115">
        <f>VLOOKUP($A162,'DO NOT MODIFY'!$A$5:$S$631,11,FALSE)</f>
        <v>1</v>
      </c>
      <c r="K162" s="115">
        <f>VLOOKUP($A162,'DO NOT MODIFY'!$A$5:$S$631,12,FALSE)</f>
        <v>1.9400000000000001E-2</v>
      </c>
      <c r="L162" s="117">
        <f t="shared" si="12"/>
        <v>0</v>
      </c>
      <c r="M162" s="117">
        <f t="shared" si="13"/>
        <v>0</v>
      </c>
      <c r="N162" s="117">
        <f t="shared" si="14"/>
        <v>0</v>
      </c>
      <c r="O162" s="117">
        <f t="shared" si="15"/>
        <v>0</v>
      </c>
      <c r="P162" s="117">
        <f t="shared" si="16"/>
        <v>0</v>
      </c>
      <c r="Q162" s="117">
        <f t="shared" si="17"/>
        <v>0</v>
      </c>
    </row>
    <row r="163" spans="1:17" ht="15" x14ac:dyDescent="0.2">
      <c r="A163" s="88">
        <v>145</v>
      </c>
      <c r="B163" s="115">
        <f>VLOOKUP($A163,'DO NOT MODIFY'!$A$5:$S$631,2,FALSE)</f>
        <v>0</v>
      </c>
      <c r="C163" s="115">
        <f>VLOOKUP($A163,'DO NOT MODIFY'!$A$5:$S$631,3,FALSE)</f>
        <v>0</v>
      </c>
      <c r="D163" s="116" t="str">
        <f>VLOOKUP($A163,'DO NOT MODIFY'!$A$5:$S$631,4,FALSE)</f>
        <v xml:space="preserve">Fallugia paradoxa </v>
      </c>
      <c r="E163" s="116" t="str">
        <f>VLOOKUP($A163,'DO NOT MODIFY'!$A$5:$S$631,5,FALSE)</f>
        <v xml:space="preserve">Apache Plume </v>
      </c>
      <c r="F163" s="115" t="str">
        <f>VLOOKUP($A163,'DO NOT MODIFY'!$A$5:$S$631,7,FALSE)</f>
        <v>very low</v>
      </c>
      <c r="G163" s="115">
        <f>VLOOKUP($A163,'DO NOT MODIFY'!$A$5:$S$631,6,FALSE)</f>
        <v>50</v>
      </c>
      <c r="H163" s="151"/>
      <c r="I163" s="148" t="str">
        <f>VLOOKUP($A163,'DO NOT MODIFY'!$A$5:$S$631,10,FALSE)</f>
        <v>#5</v>
      </c>
      <c r="J163" s="115">
        <f>VLOOKUP($A163,'DO NOT MODIFY'!$A$5:$S$631,11,FALSE)</f>
        <v>1</v>
      </c>
      <c r="K163" s="115">
        <f>VLOOKUP($A163,'DO NOT MODIFY'!$A$5:$S$631,12,FALSE)</f>
        <v>1.9400000000000001E-2</v>
      </c>
      <c r="L163" s="117">
        <f t="shared" si="12"/>
        <v>0</v>
      </c>
      <c r="M163" s="117">
        <f t="shared" si="13"/>
        <v>0</v>
      </c>
      <c r="N163" s="117">
        <f t="shared" si="14"/>
        <v>0</v>
      </c>
      <c r="O163" s="117">
        <f t="shared" si="15"/>
        <v>0</v>
      </c>
      <c r="P163" s="117">
        <f t="shared" si="16"/>
        <v>0</v>
      </c>
      <c r="Q163" s="117">
        <f t="shared" si="17"/>
        <v>0</v>
      </c>
    </row>
    <row r="164" spans="1:17" ht="15" x14ac:dyDescent="0.2">
      <c r="A164" s="88">
        <v>146</v>
      </c>
      <c r="B164" s="115">
        <f>VLOOKUP($A164,'DO NOT MODIFY'!$A$5:$S$631,2,FALSE)</f>
        <v>0</v>
      </c>
      <c r="C164" s="115">
        <f>VLOOKUP($A164,'DO NOT MODIFY'!$A$5:$S$631,3,FALSE)</f>
        <v>0</v>
      </c>
      <c r="D164" s="116" t="str">
        <f>VLOOKUP($A164,'DO NOT MODIFY'!$A$5:$S$631,4,FALSE)</f>
        <v>Fendlera rupicola</v>
      </c>
      <c r="E164" s="116" t="str">
        <f>VLOOKUP($A164,'DO NOT MODIFY'!$A$5:$S$631,5,FALSE)</f>
        <v>False Mockorange</v>
      </c>
      <c r="F164" s="115" t="str">
        <f>VLOOKUP($A164,'DO NOT MODIFY'!$A$5:$S$631,7,FALSE)</f>
        <v>very low</v>
      </c>
      <c r="G164" s="115">
        <f>VLOOKUP($A164,'DO NOT MODIFY'!$A$5:$S$631,6,FALSE)</f>
        <v>32</v>
      </c>
      <c r="H164" s="151"/>
      <c r="I164" s="148" t="str">
        <f>VLOOKUP($A164,'DO NOT MODIFY'!$A$5:$S$631,10,FALSE)</f>
        <v>#5</v>
      </c>
      <c r="J164" s="115">
        <f>VLOOKUP($A164,'DO NOT MODIFY'!$A$5:$S$631,11,FALSE)</f>
        <v>1</v>
      </c>
      <c r="K164" s="115">
        <f>VLOOKUP($A164,'DO NOT MODIFY'!$A$5:$S$631,12,FALSE)</f>
        <v>1.9400000000000001E-2</v>
      </c>
      <c r="L164" s="117">
        <f t="shared" si="12"/>
        <v>0</v>
      </c>
      <c r="M164" s="117">
        <f t="shared" si="13"/>
        <v>0</v>
      </c>
      <c r="N164" s="117">
        <f t="shared" si="14"/>
        <v>0</v>
      </c>
      <c r="O164" s="117">
        <f t="shared" si="15"/>
        <v>0</v>
      </c>
      <c r="P164" s="117">
        <f t="shared" si="16"/>
        <v>0</v>
      </c>
      <c r="Q164" s="117">
        <f t="shared" si="17"/>
        <v>0</v>
      </c>
    </row>
    <row r="165" spans="1:17" ht="15" x14ac:dyDescent="0.2">
      <c r="A165" s="88">
        <v>147</v>
      </c>
      <c r="B165" s="115">
        <f>VLOOKUP($A165,'DO NOT MODIFY'!$A$5:$S$631,2,FALSE)</f>
        <v>0</v>
      </c>
      <c r="C165" s="115">
        <f>VLOOKUP($A165,'DO NOT MODIFY'!$A$5:$S$631,3,FALSE)</f>
        <v>0</v>
      </c>
      <c r="D165" s="116" t="str">
        <f>VLOOKUP($A165,'DO NOT MODIFY'!$A$5:$S$631,4,FALSE)</f>
        <v>Forestiera pubescens pubescens</v>
      </c>
      <c r="E165" s="116" t="str">
        <f>VLOOKUP($A165,'DO NOT MODIFY'!$A$5:$S$631,5,FALSE)</f>
        <v>New Mexico Privet</v>
      </c>
      <c r="F165" s="115" t="str">
        <f>VLOOKUP($A165,'DO NOT MODIFY'!$A$5:$S$631,7,FALSE)</f>
        <v>low</v>
      </c>
      <c r="G165" s="115">
        <f>VLOOKUP($A165,'DO NOT MODIFY'!$A$5:$S$631,6,FALSE)</f>
        <v>64</v>
      </c>
      <c r="H165" s="151"/>
      <c r="I165" s="148" t="str">
        <f>VLOOKUP($A165,'DO NOT MODIFY'!$A$5:$S$631,10,FALSE)</f>
        <v>#5</v>
      </c>
      <c r="J165" s="115">
        <f>VLOOKUP($A165,'DO NOT MODIFY'!$A$5:$S$631,11,FALSE)</f>
        <v>1</v>
      </c>
      <c r="K165" s="115">
        <f>VLOOKUP($A165,'DO NOT MODIFY'!$A$5:$S$631,12,FALSE)</f>
        <v>1.9400000000000001E-2</v>
      </c>
      <c r="L165" s="117">
        <f t="shared" si="12"/>
        <v>0</v>
      </c>
      <c r="M165" s="117">
        <f t="shared" si="13"/>
        <v>0</v>
      </c>
      <c r="N165" s="117">
        <f t="shared" si="14"/>
        <v>0</v>
      </c>
      <c r="O165" s="117">
        <f t="shared" si="15"/>
        <v>0</v>
      </c>
      <c r="P165" s="117">
        <f t="shared" si="16"/>
        <v>0</v>
      </c>
      <c r="Q165" s="117">
        <f t="shared" si="17"/>
        <v>0</v>
      </c>
    </row>
    <row r="166" spans="1:17" ht="15" x14ac:dyDescent="0.2">
      <c r="A166" s="88">
        <v>148</v>
      </c>
      <c r="B166" s="115">
        <f>VLOOKUP($A166,'DO NOT MODIFY'!$A$5:$S$631,2,FALSE)</f>
        <v>0</v>
      </c>
      <c r="C166" s="115">
        <f>VLOOKUP($A166,'DO NOT MODIFY'!$A$5:$S$631,3,FALSE)</f>
        <v>0</v>
      </c>
      <c r="D166" s="116" t="str">
        <f>VLOOKUP($A166,'DO NOT MODIFY'!$A$5:$S$631,4,FALSE)</f>
        <v>Forsythia cultivars</v>
      </c>
      <c r="E166" s="116" t="str">
        <f>VLOOKUP($A166,'DO NOT MODIFY'!$A$5:$S$631,5,FALSE)</f>
        <v>Forsythia</v>
      </c>
      <c r="F166" s="115" t="str">
        <f>VLOOKUP($A166,'DO NOT MODIFY'!$A$5:$S$631,7,FALSE)</f>
        <v>moderate</v>
      </c>
      <c r="G166" s="115">
        <f>VLOOKUP($A166,'DO NOT MODIFY'!$A$5:$S$631,6,FALSE)</f>
        <v>32</v>
      </c>
      <c r="H166" s="151"/>
      <c r="I166" s="148" t="str">
        <f>VLOOKUP($A166,'DO NOT MODIFY'!$A$5:$S$631,10,FALSE)</f>
        <v>#5</v>
      </c>
      <c r="J166" s="115">
        <f>VLOOKUP($A166,'DO NOT MODIFY'!$A$5:$S$631,11,FALSE)</f>
        <v>1</v>
      </c>
      <c r="K166" s="115">
        <f>VLOOKUP($A166,'DO NOT MODIFY'!$A$5:$S$631,12,FALSE)</f>
        <v>1.9400000000000001E-2</v>
      </c>
      <c r="L166" s="117">
        <f t="shared" si="12"/>
        <v>0</v>
      </c>
      <c r="M166" s="117">
        <f t="shared" si="13"/>
        <v>0</v>
      </c>
      <c r="N166" s="117">
        <f t="shared" si="14"/>
        <v>0</v>
      </c>
      <c r="O166" s="117">
        <f t="shared" si="15"/>
        <v>1</v>
      </c>
      <c r="P166" s="117">
        <f t="shared" si="16"/>
        <v>0</v>
      </c>
      <c r="Q166" s="117">
        <f t="shared" si="17"/>
        <v>0</v>
      </c>
    </row>
    <row r="167" spans="1:17" ht="15" x14ac:dyDescent="0.2">
      <c r="A167" s="88">
        <v>149</v>
      </c>
      <c r="B167" s="115">
        <f>VLOOKUP($A167,'DO NOT MODIFY'!$A$5:$S$631,2,FALSE)</f>
        <v>0</v>
      </c>
      <c r="C167" s="115">
        <f>VLOOKUP($A167,'DO NOT MODIFY'!$A$5:$S$631,3,FALSE)</f>
        <v>0</v>
      </c>
      <c r="D167" s="116" t="str">
        <f>VLOOKUP($A167,'DO NOT MODIFY'!$A$5:$S$631,4,FALSE)</f>
        <v>Forsythia viridissima var. koreana 'Kumson'</v>
      </c>
      <c r="E167" s="116" t="str">
        <f>VLOOKUP($A167,'DO NOT MODIFY'!$A$5:$S$631,5,FALSE)</f>
        <v>Kumson Korean Greenstem Forsythia</v>
      </c>
      <c r="F167" s="115" t="str">
        <f>VLOOKUP($A167,'DO NOT MODIFY'!$A$5:$S$631,7,FALSE)</f>
        <v>moderate</v>
      </c>
      <c r="G167" s="115">
        <f>VLOOKUP($A167,'DO NOT MODIFY'!$A$5:$S$631,6,FALSE)</f>
        <v>32</v>
      </c>
      <c r="H167" s="151"/>
      <c r="I167" s="148" t="str">
        <f>VLOOKUP($A167,'DO NOT MODIFY'!$A$5:$S$631,10,FALSE)</f>
        <v>#5</v>
      </c>
      <c r="J167" s="115">
        <f>VLOOKUP($A167,'DO NOT MODIFY'!$A$5:$S$631,11,FALSE)</f>
        <v>1</v>
      </c>
      <c r="K167" s="115">
        <f>VLOOKUP($A167,'DO NOT MODIFY'!$A$5:$S$631,12,FALSE)</f>
        <v>1.9400000000000001E-2</v>
      </c>
      <c r="L167" s="117">
        <f t="shared" si="12"/>
        <v>0</v>
      </c>
      <c r="M167" s="117">
        <f t="shared" si="13"/>
        <v>0</v>
      </c>
      <c r="N167" s="117">
        <f t="shared" si="14"/>
        <v>0</v>
      </c>
      <c r="O167" s="117">
        <f t="shared" si="15"/>
        <v>1</v>
      </c>
      <c r="P167" s="117">
        <f t="shared" si="16"/>
        <v>0</v>
      </c>
      <c r="Q167" s="117">
        <f t="shared" si="17"/>
        <v>0</v>
      </c>
    </row>
    <row r="168" spans="1:17" ht="15" x14ac:dyDescent="0.2">
      <c r="A168" s="88">
        <v>150</v>
      </c>
      <c r="B168" s="115">
        <f>VLOOKUP($A168,'DO NOT MODIFY'!$A$5:$S$631,2,FALSE)</f>
        <v>0</v>
      </c>
      <c r="C168" s="115">
        <f>VLOOKUP($A168,'DO NOT MODIFY'!$A$5:$S$631,3,FALSE)</f>
        <v>0</v>
      </c>
      <c r="D168" s="116" t="str">
        <f>VLOOKUP($A168,'DO NOT MODIFY'!$A$5:$S$631,4,FALSE)</f>
        <v xml:space="preserve">Frangula alnus 'Columnaris' </v>
      </c>
      <c r="E168" s="116" t="str">
        <f>VLOOKUP($A168,'DO NOT MODIFY'!$A$5:$S$631,5,FALSE)</f>
        <v xml:space="preserve">Columnar Buckthorn </v>
      </c>
      <c r="F168" s="115" t="str">
        <f>VLOOKUP($A168,'DO NOT MODIFY'!$A$5:$S$631,7,FALSE)</f>
        <v>low</v>
      </c>
      <c r="G168" s="115">
        <f>VLOOKUP($A168,'DO NOT MODIFY'!$A$5:$S$631,6,FALSE)</f>
        <v>32</v>
      </c>
      <c r="H168" s="151"/>
      <c r="I168" s="148" t="str">
        <f>VLOOKUP($A168,'DO NOT MODIFY'!$A$5:$S$631,10,FALSE)</f>
        <v>#5</v>
      </c>
      <c r="J168" s="115">
        <f>VLOOKUP($A168,'DO NOT MODIFY'!$A$5:$S$631,11,FALSE)</f>
        <v>1</v>
      </c>
      <c r="K168" s="115">
        <f>VLOOKUP($A168,'DO NOT MODIFY'!$A$5:$S$631,12,FALSE)</f>
        <v>1.9400000000000001E-2</v>
      </c>
      <c r="L168" s="117">
        <f t="shared" si="12"/>
        <v>0</v>
      </c>
      <c r="M168" s="117">
        <f t="shared" si="13"/>
        <v>0</v>
      </c>
      <c r="N168" s="117">
        <f t="shared" si="14"/>
        <v>0</v>
      </c>
      <c r="O168" s="117">
        <f t="shared" si="15"/>
        <v>0</v>
      </c>
      <c r="P168" s="117">
        <f t="shared" si="16"/>
        <v>0</v>
      </c>
      <c r="Q168" s="117">
        <f t="shared" si="17"/>
        <v>0</v>
      </c>
    </row>
    <row r="169" spans="1:17" ht="15" x14ac:dyDescent="0.2">
      <c r="A169" s="88">
        <v>151</v>
      </c>
      <c r="B169" s="115">
        <f>VLOOKUP($A169,'DO NOT MODIFY'!$A$5:$S$631,2,FALSE)</f>
        <v>0</v>
      </c>
      <c r="C169" s="115">
        <f>VLOOKUP($A169,'DO NOT MODIFY'!$A$5:$S$631,3,FALSE)</f>
        <v>0</v>
      </c>
      <c r="D169" s="116" t="str">
        <f>VLOOKUP($A169,'DO NOT MODIFY'!$A$5:$S$631,4,FALSE)</f>
        <v xml:space="preserve">Frangula alnus Fine Line® </v>
      </c>
      <c r="E169" s="116" t="str">
        <f>VLOOKUP($A169,'DO NOT MODIFY'!$A$5:$S$631,5,FALSE)</f>
        <v>Tall Fernleaf Buckthorn</v>
      </c>
      <c r="F169" s="115" t="str">
        <f>VLOOKUP($A169,'DO NOT MODIFY'!$A$5:$S$631,7,FALSE)</f>
        <v>low</v>
      </c>
      <c r="G169" s="115">
        <f>VLOOKUP($A169,'DO NOT MODIFY'!$A$5:$S$631,6,FALSE)</f>
        <v>32</v>
      </c>
      <c r="H169" s="151"/>
      <c r="I169" s="148" t="str">
        <f>VLOOKUP($A169,'DO NOT MODIFY'!$A$5:$S$631,10,FALSE)</f>
        <v>#5</v>
      </c>
      <c r="J169" s="115">
        <f>VLOOKUP($A169,'DO NOT MODIFY'!$A$5:$S$631,11,FALSE)</f>
        <v>1</v>
      </c>
      <c r="K169" s="115">
        <f>VLOOKUP($A169,'DO NOT MODIFY'!$A$5:$S$631,12,FALSE)</f>
        <v>1.9400000000000001E-2</v>
      </c>
      <c r="L169" s="117">
        <f t="shared" si="12"/>
        <v>0</v>
      </c>
      <c r="M169" s="117">
        <f t="shared" si="13"/>
        <v>0</v>
      </c>
      <c r="N169" s="117">
        <f t="shared" si="14"/>
        <v>0</v>
      </c>
      <c r="O169" s="117">
        <f t="shared" si="15"/>
        <v>0</v>
      </c>
      <c r="P169" s="117">
        <f t="shared" si="16"/>
        <v>0</v>
      </c>
      <c r="Q169" s="117">
        <f t="shared" si="17"/>
        <v>0</v>
      </c>
    </row>
    <row r="170" spans="1:17" ht="15" x14ac:dyDescent="0.2">
      <c r="A170" s="88">
        <v>152</v>
      </c>
      <c r="B170" s="115">
        <f>VLOOKUP($A170,'DO NOT MODIFY'!$A$5:$S$631,2,FALSE)</f>
        <v>0</v>
      </c>
      <c r="C170" s="115">
        <f>VLOOKUP($A170,'DO NOT MODIFY'!$A$5:$S$631,3,FALSE)</f>
        <v>0</v>
      </c>
      <c r="D170" s="116" t="str">
        <f>VLOOKUP($A170,'DO NOT MODIFY'!$A$5:$S$631,4,FALSE)</f>
        <v>Genista lydia</v>
      </c>
      <c r="E170" s="116" t="str">
        <f>VLOOKUP($A170,'DO NOT MODIFY'!$A$5:$S$631,5,FALSE)</f>
        <v>Lydia Broom</v>
      </c>
      <c r="F170" s="115" t="str">
        <f>VLOOKUP($A170,'DO NOT MODIFY'!$A$5:$S$631,7,FALSE)</f>
        <v>low</v>
      </c>
      <c r="G170" s="115">
        <f>VLOOKUP($A170,'DO NOT MODIFY'!$A$5:$S$631,6,FALSE)</f>
        <v>18</v>
      </c>
      <c r="H170" s="151"/>
      <c r="I170" s="148" t="str">
        <f>VLOOKUP($A170,'DO NOT MODIFY'!$A$5:$S$631,10,FALSE)</f>
        <v>#5</v>
      </c>
      <c r="J170" s="115">
        <f>VLOOKUP($A170,'DO NOT MODIFY'!$A$5:$S$631,11,FALSE)</f>
        <v>1</v>
      </c>
      <c r="K170" s="115">
        <f>VLOOKUP($A170,'DO NOT MODIFY'!$A$5:$S$631,12,FALSE)</f>
        <v>1.9400000000000001E-2</v>
      </c>
      <c r="L170" s="117">
        <f t="shared" si="12"/>
        <v>0</v>
      </c>
      <c r="M170" s="117">
        <f t="shared" si="13"/>
        <v>0</v>
      </c>
      <c r="N170" s="117">
        <f t="shared" si="14"/>
        <v>0</v>
      </c>
      <c r="O170" s="117">
        <f t="shared" si="15"/>
        <v>0</v>
      </c>
      <c r="P170" s="117">
        <f t="shared" si="16"/>
        <v>0</v>
      </c>
      <c r="Q170" s="117">
        <f t="shared" si="17"/>
        <v>0</v>
      </c>
    </row>
    <row r="171" spans="1:17" ht="15" x14ac:dyDescent="0.2">
      <c r="A171" s="88">
        <v>153</v>
      </c>
      <c r="B171" s="115">
        <f>VLOOKUP($A171,'DO NOT MODIFY'!$A$5:$S$631,2,FALSE)</f>
        <v>0</v>
      </c>
      <c r="C171" s="115">
        <f>VLOOKUP($A171,'DO NOT MODIFY'!$A$5:$S$631,3,FALSE)</f>
        <v>0</v>
      </c>
      <c r="D171" s="116" t="str">
        <f>VLOOKUP($A171,'DO NOT MODIFY'!$A$5:$S$631,4,FALSE)</f>
        <v>Genista tinctoria 'RoyalGold'</v>
      </c>
      <c r="E171" s="116" t="str">
        <f>VLOOKUP($A171,'DO NOT MODIFY'!$A$5:$S$631,5,FALSE)</f>
        <v>Royal Gold Woadwaxen</v>
      </c>
      <c r="F171" s="115" t="str">
        <f>VLOOKUP($A171,'DO NOT MODIFY'!$A$5:$S$631,7,FALSE)</f>
        <v>low</v>
      </c>
      <c r="G171" s="115">
        <f>VLOOKUP($A171,'DO NOT MODIFY'!$A$5:$S$631,6,FALSE)</f>
        <v>32</v>
      </c>
      <c r="H171" s="151"/>
      <c r="I171" s="148" t="str">
        <f>VLOOKUP($A171,'DO NOT MODIFY'!$A$5:$S$631,10,FALSE)</f>
        <v>#5</v>
      </c>
      <c r="J171" s="115">
        <f>VLOOKUP($A171,'DO NOT MODIFY'!$A$5:$S$631,11,FALSE)</f>
        <v>1</v>
      </c>
      <c r="K171" s="115">
        <f>VLOOKUP($A171,'DO NOT MODIFY'!$A$5:$S$631,12,FALSE)</f>
        <v>1.9400000000000001E-2</v>
      </c>
      <c r="L171" s="117">
        <f t="shared" si="12"/>
        <v>0</v>
      </c>
      <c r="M171" s="117">
        <f t="shared" si="13"/>
        <v>0</v>
      </c>
      <c r="N171" s="117">
        <f t="shared" si="14"/>
        <v>0</v>
      </c>
      <c r="O171" s="117">
        <f t="shared" si="15"/>
        <v>0</v>
      </c>
      <c r="P171" s="117">
        <f t="shared" si="16"/>
        <v>0</v>
      </c>
      <c r="Q171" s="117">
        <f t="shared" si="17"/>
        <v>0</v>
      </c>
    </row>
    <row r="172" spans="1:17" ht="15" x14ac:dyDescent="0.2">
      <c r="A172" s="88">
        <v>154</v>
      </c>
      <c r="B172" s="115">
        <f>VLOOKUP($A172,'DO NOT MODIFY'!$A$5:$S$631,2,FALSE)</f>
        <v>0</v>
      </c>
      <c r="C172" s="115">
        <f>VLOOKUP($A172,'DO NOT MODIFY'!$A$5:$S$631,3,FALSE)</f>
        <v>0</v>
      </c>
      <c r="D172" s="116" t="str">
        <f>VLOOKUP($A172,'DO NOT MODIFY'!$A$5:$S$631,4,FALSE)</f>
        <v>Heptacodium miconioides</v>
      </c>
      <c r="E172" s="116" t="str">
        <f>VLOOKUP($A172,'DO NOT MODIFY'!$A$5:$S$631,5,FALSE)</f>
        <v>Sevon-son Flower</v>
      </c>
      <c r="F172" s="115" t="str">
        <f>VLOOKUP($A172,'DO NOT MODIFY'!$A$5:$S$631,7,FALSE)</f>
        <v>moderate</v>
      </c>
      <c r="G172" s="115">
        <f>VLOOKUP($A172,'DO NOT MODIFY'!$A$5:$S$631,6,FALSE)</f>
        <v>100</v>
      </c>
      <c r="H172" s="151"/>
      <c r="I172" s="148" t="str">
        <f>VLOOKUP($A172,'DO NOT MODIFY'!$A$5:$S$631,10,FALSE)</f>
        <v>#5</v>
      </c>
      <c r="J172" s="115">
        <f>VLOOKUP($A172,'DO NOT MODIFY'!$A$5:$S$631,11,FALSE)</f>
        <v>1</v>
      </c>
      <c r="K172" s="115">
        <f>VLOOKUP($A172,'DO NOT MODIFY'!$A$5:$S$631,12,FALSE)</f>
        <v>1.9400000000000001E-2</v>
      </c>
      <c r="L172" s="117">
        <f t="shared" si="12"/>
        <v>0</v>
      </c>
      <c r="M172" s="117">
        <f t="shared" si="13"/>
        <v>0</v>
      </c>
      <c r="N172" s="117">
        <f t="shared" si="14"/>
        <v>0</v>
      </c>
      <c r="O172" s="117">
        <f t="shared" si="15"/>
        <v>1</v>
      </c>
      <c r="P172" s="117">
        <f t="shared" si="16"/>
        <v>0</v>
      </c>
      <c r="Q172" s="117">
        <f t="shared" si="17"/>
        <v>0</v>
      </c>
    </row>
    <row r="173" spans="1:17" ht="15" x14ac:dyDescent="0.2">
      <c r="A173" s="88">
        <v>155</v>
      </c>
      <c r="B173" s="115">
        <f>VLOOKUP($A173,'DO NOT MODIFY'!$A$5:$S$631,2,FALSE)</f>
        <v>0</v>
      </c>
      <c r="C173" s="115">
        <f>VLOOKUP($A173,'DO NOT MODIFY'!$A$5:$S$631,3,FALSE)</f>
        <v>0</v>
      </c>
      <c r="D173" s="116" t="str">
        <f>VLOOKUP($A173,'DO NOT MODIFY'!$A$5:$S$631,4,FALSE)</f>
        <v>Hesperaloe parviflora</v>
      </c>
      <c r="E173" s="116" t="str">
        <f>VLOOKUP($A173,'DO NOT MODIFY'!$A$5:$S$631,5,FALSE)</f>
        <v>Texas Red Yucca</v>
      </c>
      <c r="F173" s="115" t="str">
        <f>VLOOKUP($A173,'DO NOT MODIFY'!$A$5:$S$631,7,FALSE)</f>
        <v>very low</v>
      </c>
      <c r="G173" s="115">
        <f>VLOOKUP($A173,'DO NOT MODIFY'!$A$5:$S$631,6,FALSE)</f>
        <v>32</v>
      </c>
      <c r="H173" s="151"/>
      <c r="I173" s="148" t="str">
        <f>VLOOKUP($A173,'DO NOT MODIFY'!$A$5:$S$631,10,FALSE)</f>
        <v>#5</v>
      </c>
      <c r="J173" s="115">
        <f>VLOOKUP($A173,'DO NOT MODIFY'!$A$5:$S$631,11,FALSE)</f>
        <v>1</v>
      </c>
      <c r="K173" s="115">
        <f>VLOOKUP($A173,'DO NOT MODIFY'!$A$5:$S$631,12,FALSE)</f>
        <v>1.9400000000000001E-2</v>
      </c>
      <c r="L173" s="117">
        <f t="shared" si="12"/>
        <v>0</v>
      </c>
      <c r="M173" s="117">
        <f t="shared" si="13"/>
        <v>0</v>
      </c>
      <c r="N173" s="117">
        <f t="shared" si="14"/>
        <v>0</v>
      </c>
      <c r="O173" s="117">
        <f t="shared" si="15"/>
        <v>0</v>
      </c>
      <c r="P173" s="117">
        <f t="shared" si="16"/>
        <v>0</v>
      </c>
      <c r="Q173" s="117">
        <f t="shared" si="17"/>
        <v>0</v>
      </c>
    </row>
    <row r="174" spans="1:17" ht="15" x14ac:dyDescent="0.2">
      <c r="A174" s="88">
        <v>156</v>
      </c>
      <c r="B174" s="115">
        <f>VLOOKUP($A174,'DO NOT MODIFY'!$A$5:$S$631,2,FALSE)</f>
        <v>0</v>
      </c>
      <c r="C174" s="115">
        <f>VLOOKUP($A174,'DO NOT MODIFY'!$A$5:$S$631,3,FALSE)</f>
        <v>0</v>
      </c>
      <c r="D174" s="116" t="str">
        <f>VLOOKUP($A174,'DO NOT MODIFY'!$A$5:$S$631,4,FALSE)</f>
        <v>Hibiscus syriacus varieties</v>
      </c>
      <c r="E174" s="116" t="str">
        <f>VLOOKUP($A174,'DO NOT MODIFY'!$A$5:$S$631,5,FALSE)</f>
        <v>Althea/Hibiscus</v>
      </c>
      <c r="F174" s="115" t="str">
        <f>VLOOKUP($A174,'DO NOT MODIFY'!$A$5:$S$631,7,FALSE)</f>
        <v>moderate</v>
      </c>
      <c r="G174" s="115">
        <f>VLOOKUP($A174,'DO NOT MODIFY'!$A$5:$S$631,6,FALSE)</f>
        <v>50</v>
      </c>
      <c r="H174" s="151"/>
      <c r="I174" s="148" t="str">
        <f>VLOOKUP($A174,'DO NOT MODIFY'!$A$5:$S$631,10,FALSE)</f>
        <v>#5</v>
      </c>
      <c r="J174" s="115">
        <f>VLOOKUP($A174,'DO NOT MODIFY'!$A$5:$S$631,11,FALSE)</f>
        <v>1</v>
      </c>
      <c r="K174" s="115">
        <f>VLOOKUP($A174,'DO NOT MODIFY'!$A$5:$S$631,12,FALSE)</f>
        <v>1.9400000000000001E-2</v>
      </c>
      <c r="L174" s="117">
        <f t="shared" si="12"/>
        <v>0</v>
      </c>
      <c r="M174" s="117">
        <f t="shared" si="13"/>
        <v>0</v>
      </c>
      <c r="N174" s="117">
        <f t="shared" si="14"/>
        <v>0</v>
      </c>
      <c r="O174" s="117">
        <f t="shared" si="15"/>
        <v>1</v>
      </c>
      <c r="P174" s="117">
        <f t="shared" si="16"/>
        <v>0</v>
      </c>
      <c r="Q174" s="117">
        <f t="shared" si="17"/>
        <v>0</v>
      </c>
    </row>
    <row r="175" spans="1:17" ht="15" x14ac:dyDescent="0.2">
      <c r="A175" s="88">
        <v>157</v>
      </c>
      <c r="B175" s="115">
        <f>VLOOKUP($A175,'DO NOT MODIFY'!$A$5:$S$631,2,FALSE)</f>
        <v>0</v>
      </c>
      <c r="C175" s="115">
        <f>VLOOKUP($A175,'DO NOT MODIFY'!$A$5:$S$631,3,FALSE)</f>
        <v>0</v>
      </c>
      <c r="D175" s="116" t="str">
        <f>VLOOKUP($A175,'DO NOT MODIFY'!$A$5:$S$631,4,FALSE)</f>
        <v xml:space="preserve">Holodiscus dumosus </v>
      </c>
      <c r="E175" s="116" t="str">
        <f>VLOOKUP($A175,'DO NOT MODIFY'!$A$5:$S$631,5,FALSE)</f>
        <v xml:space="preserve">Rock Spirea </v>
      </c>
      <c r="F175" s="115" t="str">
        <f>VLOOKUP($A175,'DO NOT MODIFY'!$A$5:$S$631,7,FALSE)</f>
        <v>very low</v>
      </c>
      <c r="G175" s="115">
        <f>VLOOKUP($A175,'DO NOT MODIFY'!$A$5:$S$631,6,FALSE)</f>
        <v>50</v>
      </c>
      <c r="H175" s="151"/>
      <c r="I175" s="148" t="str">
        <f>VLOOKUP($A175,'DO NOT MODIFY'!$A$5:$S$631,10,FALSE)</f>
        <v>#5</v>
      </c>
      <c r="J175" s="115">
        <f>VLOOKUP($A175,'DO NOT MODIFY'!$A$5:$S$631,11,FALSE)</f>
        <v>1</v>
      </c>
      <c r="K175" s="115">
        <f>VLOOKUP($A175,'DO NOT MODIFY'!$A$5:$S$631,12,FALSE)</f>
        <v>1.9400000000000001E-2</v>
      </c>
      <c r="L175" s="117">
        <f t="shared" si="12"/>
        <v>0</v>
      </c>
      <c r="M175" s="117">
        <f t="shared" si="13"/>
        <v>0</v>
      </c>
      <c r="N175" s="117">
        <f t="shared" si="14"/>
        <v>0</v>
      </c>
      <c r="O175" s="117">
        <f t="shared" si="15"/>
        <v>0</v>
      </c>
      <c r="P175" s="117">
        <f t="shared" si="16"/>
        <v>0</v>
      </c>
      <c r="Q175" s="117">
        <f t="shared" si="17"/>
        <v>0</v>
      </c>
    </row>
    <row r="176" spans="1:17" ht="15" x14ac:dyDescent="0.2">
      <c r="A176" s="88">
        <v>158</v>
      </c>
      <c r="B176" s="115">
        <f>VLOOKUP($A176,'DO NOT MODIFY'!$A$5:$S$631,2,FALSE)</f>
        <v>0</v>
      </c>
      <c r="C176" s="115">
        <f>VLOOKUP($A176,'DO NOT MODIFY'!$A$5:$S$631,3,FALSE)</f>
        <v>0</v>
      </c>
      <c r="D176" s="116" t="str">
        <f>VLOOKUP($A176,'DO NOT MODIFY'!$A$5:$S$631,4,FALSE)</f>
        <v>Hydrangea paniculata (all cultivars)</v>
      </c>
      <c r="E176" s="116" t="str">
        <f>VLOOKUP($A176,'DO NOT MODIFY'!$A$5:$S$631,5,FALSE)</f>
        <v>Hardy Hydrangea</v>
      </c>
      <c r="F176" s="115" t="str">
        <f>VLOOKUP($A176,'DO NOT MODIFY'!$A$5:$S$631,7,FALSE)</f>
        <v>low</v>
      </c>
      <c r="G176" s="115">
        <f>VLOOKUP($A176,'DO NOT MODIFY'!$A$5:$S$631,6,FALSE)</f>
        <v>64</v>
      </c>
      <c r="H176" s="151"/>
      <c r="I176" s="148" t="str">
        <f>VLOOKUP($A176,'DO NOT MODIFY'!$A$5:$S$631,10,FALSE)</f>
        <v>#5</v>
      </c>
      <c r="J176" s="115">
        <f>VLOOKUP($A176,'DO NOT MODIFY'!$A$5:$S$631,11,FALSE)</f>
        <v>1</v>
      </c>
      <c r="K176" s="115">
        <f>VLOOKUP($A176,'DO NOT MODIFY'!$A$5:$S$631,12,FALSE)</f>
        <v>1.9400000000000001E-2</v>
      </c>
      <c r="L176" s="117">
        <f t="shared" si="12"/>
        <v>0</v>
      </c>
      <c r="M176" s="117">
        <f t="shared" si="13"/>
        <v>0</v>
      </c>
      <c r="N176" s="117">
        <f t="shared" si="14"/>
        <v>0</v>
      </c>
      <c r="O176" s="117">
        <f t="shared" si="15"/>
        <v>0</v>
      </c>
      <c r="P176" s="117">
        <f t="shared" si="16"/>
        <v>0</v>
      </c>
      <c r="Q176" s="117">
        <f t="shared" si="17"/>
        <v>0</v>
      </c>
    </row>
    <row r="177" spans="1:17" ht="15" x14ac:dyDescent="0.2">
      <c r="A177" s="88">
        <v>159</v>
      </c>
      <c r="B177" s="115">
        <f>VLOOKUP($A177,'DO NOT MODIFY'!$A$5:$S$631,2,FALSE)</f>
        <v>0</v>
      </c>
      <c r="C177" s="115">
        <f>VLOOKUP($A177,'DO NOT MODIFY'!$A$5:$S$631,3,FALSE)</f>
        <v>0</v>
      </c>
      <c r="D177" s="116" t="str">
        <f>VLOOKUP($A177,'DO NOT MODIFY'!$A$5:$S$631,4,FALSE)</f>
        <v>Hypericum 'Hidcote'</v>
      </c>
      <c r="E177" s="116" t="str">
        <f>VLOOKUP($A177,'DO NOT MODIFY'!$A$5:$S$631,5,FALSE)</f>
        <v>St. John's Wort</v>
      </c>
      <c r="F177" s="115" t="str">
        <f>VLOOKUP($A177,'DO NOT MODIFY'!$A$5:$S$631,7,FALSE)</f>
        <v>moderate</v>
      </c>
      <c r="G177" s="115">
        <f>VLOOKUP($A177,'DO NOT MODIFY'!$A$5:$S$631,6,FALSE)</f>
        <v>32</v>
      </c>
      <c r="H177" s="151"/>
      <c r="I177" s="148" t="str">
        <f>VLOOKUP($A177,'DO NOT MODIFY'!$A$5:$S$631,10,FALSE)</f>
        <v>#5</v>
      </c>
      <c r="J177" s="115">
        <f>VLOOKUP($A177,'DO NOT MODIFY'!$A$5:$S$631,11,FALSE)</f>
        <v>1</v>
      </c>
      <c r="K177" s="115">
        <f>VLOOKUP($A177,'DO NOT MODIFY'!$A$5:$S$631,12,FALSE)</f>
        <v>1.9400000000000001E-2</v>
      </c>
      <c r="L177" s="117">
        <f t="shared" si="12"/>
        <v>0</v>
      </c>
      <c r="M177" s="117">
        <f t="shared" si="13"/>
        <v>0</v>
      </c>
      <c r="N177" s="117">
        <f t="shared" si="14"/>
        <v>0</v>
      </c>
      <c r="O177" s="117">
        <f t="shared" si="15"/>
        <v>1</v>
      </c>
      <c r="P177" s="117">
        <f t="shared" si="16"/>
        <v>0</v>
      </c>
      <c r="Q177" s="117">
        <f t="shared" si="17"/>
        <v>0</v>
      </c>
    </row>
    <row r="178" spans="1:17" ht="15" x14ac:dyDescent="0.2">
      <c r="A178" s="88">
        <v>160</v>
      </c>
      <c r="B178" s="115">
        <f>VLOOKUP($A178,'DO NOT MODIFY'!$A$5:$S$631,2,FALSE)</f>
        <v>0</v>
      </c>
      <c r="C178" s="115">
        <f>VLOOKUP($A178,'DO NOT MODIFY'!$A$5:$S$631,3,FALSE)</f>
        <v>0</v>
      </c>
      <c r="D178" s="116" t="str">
        <f>VLOOKUP($A178,'DO NOT MODIFY'!$A$5:$S$631,4,FALSE)</f>
        <v>Ilex glabra 'Compacta'</v>
      </c>
      <c r="E178" s="116" t="str">
        <f>VLOOKUP($A178,'DO NOT MODIFY'!$A$5:$S$631,5,FALSE)</f>
        <v>Compact Inkberry Holly</v>
      </c>
      <c r="F178" s="115" t="str">
        <f>VLOOKUP($A178,'DO NOT MODIFY'!$A$5:$S$631,7,FALSE)</f>
        <v>moderate</v>
      </c>
      <c r="G178" s="115">
        <f>VLOOKUP($A178,'DO NOT MODIFY'!$A$5:$S$631,6,FALSE)</f>
        <v>32</v>
      </c>
      <c r="H178" s="151"/>
      <c r="I178" s="148" t="str">
        <f>VLOOKUP($A178,'DO NOT MODIFY'!$A$5:$S$631,10,FALSE)</f>
        <v>#5</v>
      </c>
      <c r="J178" s="115">
        <f>VLOOKUP($A178,'DO NOT MODIFY'!$A$5:$S$631,11,FALSE)</f>
        <v>1.5</v>
      </c>
      <c r="K178" s="115">
        <f>VLOOKUP($A178,'DO NOT MODIFY'!$A$5:$S$631,12,FALSE)</f>
        <v>1.9400000000000001E-2</v>
      </c>
      <c r="L178" s="117">
        <f t="shared" si="12"/>
        <v>0</v>
      </c>
      <c r="M178" s="117">
        <f t="shared" si="13"/>
        <v>0</v>
      </c>
      <c r="N178" s="117">
        <f t="shared" si="14"/>
        <v>0</v>
      </c>
      <c r="O178" s="117">
        <f t="shared" si="15"/>
        <v>1</v>
      </c>
      <c r="P178" s="117">
        <f t="shared" si="16"/>
        <v>0</v>
      </c>
      <c r="Q178" s="117">
        <f t="shared" si="17"/>
        <v>0</v>
      </c>
    </row>
    <row r="179" spans="1:17" ht="15" x14ac:dyDescent="0.2">
      <c r="A179" s="88">
        <v>161</v>
      </c>
      <c r="B179" s="115">
        <f>VLOOKUP($A179,'DO NOT MODIFY'!$A$5:$S$631,2,FALSE)</f>
        <v>0</v>
      </c>
      <c r="C179" s="115">
        <f>VLOOKUP($A179,'DO NOT MODIFY'!$A$5:$S$631,3,FALSE)</f>
        <v>0</v>
      </c>
      <c r="D179" s="116" t="str">
        <f>VLOOKUP($A179,'DO NOT MODIFY'!$A$5:$S$631,4,FALSE)</f>
        <v>Ilex x meserveae (all cultivars)</v>
      </c>
      <c r="E179" s="116" t="str">
        <f>VLOOKUP($A179,'DO NOT MODIFY'!$A$5:$S$631,5,FALSE)</f>
        <v>Holly</v>
      </c>
      <c r="F179" s="115" t="str">
        <f>VLOOKUP($A179,'DO NOT MODIFY'!$A$5:$S$631,7,FALSE)</f>
        <v>moderate</v>
      </c>
      <c r="G179" s="115">
        <f>VLOOKUP($A179,'DO NOT MODIFY'!$A$5:$S$631,6,FALSE)</f>
        <v>50</v>
      </c>
      <c r="H179" s="151"/>
      <c r="I179" s="148" t="str">
        <f>VLOOKUP($A179,'DO NOT MODIFY'!$A$5:$S$631,10,FALSE)</f>
        <v>#5</v>
      </c>
      <c r="J179" s="115">
        <f>VLOOKUP($A179,'DO NOT MODIFY'!$A$5:$S$631,11,FALSE)</f>
        <v>1.5</v>
      </c>
      <c r="K179" s="115">
        <f>VLOOKUP($A179,'DO NOT MODIFY'!$A$5:$S$631,12,FALSE)</f>
        <v>2.9100000000000001E-2</v>
      </c>
      <c r="L179" s="117">
        <f t="shared" si="12"/>
        <v>0</v>
      </c>
      <c r="M179" s="117">
        <f t="shared" si="13"/>
        <v>0</v>
      </c>
      <c r="N179" s="117">
        <f t="shared" si="14"/>
        <v>0</v>
      </c>
      <c r="O179" s="117">
        <f t="shared" si="15"/>
        <v>1</v>
      </c>
      <c r="P179" s="117">
        <f t="shared" si="16"/>
        <v>0</v>
      </c>
      <c r="Q179" s="117">
        <f t="shared" si="17"/>
        <v>0</v>
      </c>
    </row>
    <row r="180" spans="1:17" ht="15" x14ac:dyDescent="0.2">
      <c r="A180" s="88">
        <v>162</v>
      </c>
      <c r="B180" s="115">
        <f>VLOOKUP($A180,'DO NOT MODIFY'!$A$5:$S$631,2,FALSE)</f>
        <v>0</v>
      </c>
      <c r="C180" s="115">
        <f>VLOOKUP($A180,'DO NOT MODIFY'!$A$5:$S$631,3,FALSE)</f>
        <v>0</v>
      </c>
      <c r="D180" s="116" t="str">
        <f>VLOOKUP($A180,'DO NOT MODIFY'!$A$5:$S$631,4,FALSE)</f>
        <v>Jamesia americana</v>
      </c>
      <c r="E180" s="116" t="str">
        <f>VLOOKUP($A180,'DO NOT MODIFY'!$A$5:$S$631,5,FALSE)</f>
        <v>Waxflower</v>
      </c>
      <c r="F180" s="115" t="str">
        <f>VLOOKUP($A180,'DO NOT MODIFY'!$A$5:$S$631,7,FALSE)</f>
        <v>very low</v>
      </c>
      <c r="G180" s="115">
        <f>VLOOKUP($A180,'DO NOT MODIFY'!$A$5:$S$631,6,FALSE)</f>
        <v>32</v>
      </c>
      <c r="H180" s="151"/>
      <c r="I180" s="148" t="str">
        <f>VLOOKUP($A180,'DO NOT MODIFY'!$A$5:$S$631,10,FALSE)</f>
        <v>#5</v>
      </c>
      <c r="J180" s="115">
        <f>VLOOKUP($A180,'DO NOT MODIFY'!$A$5:$S$631,11,FALSE)</f>
        <v>1</v>
      </c>
      <c r="K180" s="115">
        <f>VLOOKUP($A180,'DO NOT MODIFY'!$A$5:$S$631,12,FALSE)</f>
        <v>2.9100000000000001E-2</v>
      </c>
      <c r="L180" s="117">
        <f t="shared" si="12"/>
        <v>0</v>
      </c>
      <c r="M180" s="117">
        <f t="shared" si="13"/>
        <v>0</v>
      </c>
      <c r="N180" s="117">
        <f t="shared" si="14"/>
        <v>0</v>
      </c>
      <c r="O180" s="117">
        <f t="shared" si="15"/>
        <v>0</v>
      </c>
      <c r="P180" s="117">
        <f t="shared" si="16"/>
        <v>0</v>
      </c>
      <c r="Q180" s="117">
        <f t="shared" si="17"/>
        <v>0</v>
      </c>
    </row>
    <row r="181" spans="1:17" ht="15" x14ac:dyDescent="0.2">
      <c r="A181" s="88">
        <v>163</v>
      </c>
      <c r="B181" s="115">
        <f>VLOOKUP($A181,'DO NOT MODIFY'!$A$5:$S$631,2,FALSE)</f>
        <v>0</v>
      </c>
      <c r="C181" s="115">
        <f>VLOOKUP($A181,'DO NOT MODIFY'!$A$5:$S$631,3,FALSE)</f>
        <v>0</v>
      </c>
      <c r="D181" s="116" t="str">
        <f>VLOOKUP($A181,'DO NOT MODIFY'!$A$5:$S$631,4,FALSE)</f>
        <v>Juniperus chinensis (all cultivars)</v>
      </c>
      <c r="E181" s="116" t="str">
        <f>VLOOKUP($A181,'DO NOT MODIFY'!$A$5:$S$631,5,FALSE)</f>
        <v>Juniper</v>
      </c>
      <c r="F181" s="115" t="str">
        <f>VLOOKUP($A181,'DO NOT MODIFY'!$A$5:$S$631,7,FALSE)</f>
        <v>low</v>
      </c>
      <c r="G181" s="115">
        <f>VLOOKUP($A181,'DO NOT MODIFY'!$A$5:$S$631,6,FALSE)</f>
        <v>50</v>
      </c>
      <c r="H181" s="151"/>
      <c r="I181" s="148" t="str">
        <f>VLOOKUP($A181,'DO NOT MODIFY'!$A$5:$S$631,10,FALSE)</f>
        <v>#5</v>
      </c>
      <c r="J181" s="115">
        <f>VLOOKUP($A181,'DO NOT MODIFY'!$A$5:$S$631,11,FALSE)</f>
        <v>1</v>
      </c>
      <c r="K181" s="115">
        <f>VLOOKUP($A181,'DO NOT MODIFY'!$A$5:$S$631,12,FALSE)</f>
        <v>1.9400000000000001E-2</v>
      </c>
      <c r="L181" s="117">
        <f t="shared" si="12"/>
        <v>0</v>
      </c>
      <c r="M181" s="117">
        <f t="shared" si="13"/>
        <v>0</v>
      </c>
      <c r="N181" s="117">
        <f t="shared" si="14"/>
        <v>0</v>
      </c>
      <c r="O181" s="117">
        <f t="shared" si="15"/>
        <v>0</v>
      </c>
      <c r="P181" s="117">
        <f t="shared" si="16"/>
        <v>0</v>
      </c>
      <c r="Q181" s="117">
        <f t="shared" si="17"/>
        <v>0</v>
      </c>
    </row>
    <row r="182" spans="1:17" ht="15" x14ac:dyDescent="0.2">
      <c r="A182" s="88">
        <v>164</v>
      </c>
      <c r="B182" s="115">
        <f>VLOOKUP($A182,'DO NOT MODIFY'!$A$5:$S$631,2,FALSE)</f>
        <v>0</v>
      </c>
      <c r="C182" s="115">
        <f>VLOOKUP($A182,'DO NOT MODIFY'!$A$5:$S$631,3,FALSE)</f>
        <v>0</v>
      </c>
      <c r="D182" s="116" t="str">
        <f>VLOOKUP($A182,'DO NOT MODIFY'!$A$5:$S$631,4,FALSE)</f>
        <v>Juniperus communis (all cultivars)</v>
      </c>
      <c r="E182" s="116" t="str">
        <f>VLOOKUP($A182,'DO NOT MODIFY'!$A$5:$S$631,5,FALSE)</f>
        <v>Common Juniper</v>
      </c>
      <c r="F182" s="115" t="str">
        <f>VLOOKUP($A182,'DO NOT MODIFY'!$A$5:$S$631,7,FALSE)</f>
        <v>low</v>
      </c>
      <c r="G182" s="115">
        <f>VLOOKUP($A182,'DO NOT MODIFY'!$A$5:$S$631,6,FALSE)</f>
        <v>32</v>
      </c>
      <c r="H182" s="151"/>
      <c r="I182" s="148" t="str">
        <f>VLOOKUP($A182,'DO NOT MODIFY'!$A$5:$S$631,10,FALSE)</f>
        <v>#5</v>
      </c>
      <c r="J182" s="115">
        <f>VLOOKUP($A182,'DO NOT MODIFY'!$A$5:$S$631,11,FALSE)</f>
        <v>1</v>
      </c>
      <c r="K182" s="115">
        <f>VLOOKUP($A182,'DO NOT MODIFY'!$A$5:$S$631,12,FALSE)</f>
        <v>1.9400000000000001E-2</v>
      </c>
      <c r="L182" s="117">
        <f t="shared" si="12"/>
        <v>0</v>
      </c>
      <c r="M182" s="117">
        <f t="shared" si="13"/>
        <v>0</v>
      </c>
      <c r="N182" s="117">
        <f t="shared" si="14"/>
        <v>0</v>
      </c>
      <c r="O182" s="117">
        <f t="shared" si="15"/>
        <v>0</v>
      </c>
      <c r="P182" s="117">
        <f t="shared" si="16"/>
        <v>0</v>
      </c>
      <c r="Q182" s="117">
        <f t="shared" si="17"/>
        <v>0</v>
      </c>
    </row>
    <row r="183" spans="1:17" ht="15" x14ac:dyDescent="0.2">
      <c r="A183" s="88">
        <v>165</v>
      </c>
      <c r="B183" s="115">
        <f>VLOOKUP($A183,'DO NOT MODIFY'!$A$5:$S$631,2,FALSE)</f>
        <v>0</v>
      </c>
      <c r="C183" s="115">
        <f>VLOOKUP($A183,'DO NOT MODIFY'!$A$5:$S$631,3,FALSE)</f>
        <v>0</v>
      </c>
      <c r="D183" s="116" t="str">
        <f>VLOOKUP($A183,'DO NOT MODIFY'!$A$5:$S$631,4,FALSE)</f>
        <v>Juniperus horizontalis (all cultivars)</v>
      </c>
      <c r="E183" s="116" t="str">
        <f>VLOOKUP($A183,'DO NOT MODIFY'!$A$5:$S$631,5,FALSE)</f>
        <v>Creeping Juniper</v>
      </c>
      <c r="F183" s="115" t="str">
        <f>VLOOKUP($A183,'DO NOT MODIFY'!$A$5:$S$631,7,FALSE)</f>
        <v>low</v>
      </c>
      <c r="G183" s="115">
        <f>VLOOKUP($A183,'DO NOT MODIFY'!$A$5:$S$631,6,FALSE)</f>
        <v>50</v>
      </c>
      <c r="H183" s="151"/>
      <c r="I183" s="148" t="str">
        <f>VLOOKUP($A183,'DO NOT MODIFY'!$A$5:$S$631,10,FALSE)</f>
        <v>#5</v>
      </c>
      <c r="J183" s="115">
        <f>VLOOKUP($A183,'DO NOT MODIFY'!$A$5:$S$631,11,FALSE)</f>
        <v>1</v>
      </c>
      <c r="K183" s="115">
        <f>VLOOKUP($A183,'DO NOT MODIFY'!$A$5:$S$631,12,FALSE)</f>
        <v>1.9400000000000001E-2</v>
      </c>
      <c r="L183" s="117">
        <f t="shared" si="12"/>
        <v>0</v>
      </c>
      <c r="M183" s="117">
        <f t="shared" si="13"/>
        <v>0</v>
      </c>
      <c r="N183" s="117">
        <f t="shared" si="14"/>
        <v>0</v>
      </c>
      <c r="O183" s="117">
        <f t="shared" si="15"/>
        <v>0</v>
      </c>
      <c r="P183" s="117">
        <f t="shared" si="16"/>
        <v>0</v>
      </c>
      <c r="Q183" s="117">
        <f t="shared" si="17"/>
        <v>0</v>
      </c>
    </row>
    <row r="184" spans="1:17" ht="15" x14ac:dyDescent="0.2">
      <c r="A184" s="88">
        <v>166</v>
      </c>
      <c r="B184" s="115">
        <f>VLOOKUP($A184,'DO NOT MODIFY'!$A$5:$S$631,2,FALSE)</f>
        <v>0</v>
      </c>
      <c r="C184" s="115">
        <f>VLOOKUP($A184,'DO NOT MODIFY'!$A$5:$S$631,3,FALSE)</f>
        <v>0</v>
      </c>
      <c r="D184" s="116" t="str">
        <f>VLOOKUP($A184,'DO NOT MODIFY'!$A$5:$S$631,4,FALSE)</f>
        <v>Juniperus x media (all cultivars)</v>
      </c>
      <c r="E184" s="116" t="str">
        <f>VLOOKUP($A184,'DO NOT MODIFY'!$A$5:$S$631,5,FALSE)</f>
        <v>Hybrid Spreading Juniper</v>
      </c>
      <c r="F184" s="115" t="str">
        <f>VLOOKUP($A184,'DO NOT MODIFY'!$A$5:$S$631,7,FALSE)</f>
        <v>low</v>
      </c>
      <c r="G184" s="115">
        <f>VLOOKUP($A184,'DO NOT MODIFY'!$A$5:$S$631,6,FALSE)</f>
        <v>50</v>
      </c>
      <c r="H184" s="151"/>
      <c r="I184" s="148" t="str">
        <f>VLOOKUP($A184,'DO NOT MODIFY'!$A$5:$S$631,10,FALSE)</f>
        <v>#5</v>
      </c>
      <c r="J184" s="115">
        <f>VLOOKUP($A184,'DO NOT MODIFY'!$A$5:$S$631,11,FALSE)</f>
        <v>1</v>
      </c>
      <c r="K184" s="115">
        <f>VLOOKUP($A184,'DO NOT MODIFY'!$A$5:$S$631,12,FALSE)</f>
        <v>1.9400000000000001E-2</v>
      </c>
      <c r="L184" s="117">
        <f t="shared" si="12"/>
        <v>0</v>
      </c>
      <c r="M184" s="117">
        <f t="shared" si="13"/>
        <v>0</v>
      </c>
      <c r="N184" s="117">
        <f t="shared" si="14"/>
        <v>0</v>
      </c>
      <c r="O184" s="117">
        <f t="shared" si="15"/>
        <v>0</v>
      </c>
      <c r="P184" s="117">
        <f t="shared" si="16"/>
        <v>0</v>
      </c>
      <c r="Q184" s="117">
        <f t="shared" si="17"/>
        <v>0</v>
      </c>
    </row>
    <row r="185" spans="1:17" ht="15" x14ac:dyDescent="0.2">
      <c r="A185" s="88">
        <v>167</v>
      </c>
      <c r="B185" s="115">
        <f>VLOOKUP($A185,'DO NOT MODIFY'!$A$5:$S$631,2,FALSE)</f>
        <v>0</v>
      </c>
      <c r="C185" s="115">
        <f>VLOOKUP($A185,'DO NOT MODIFY'!$A$5:$S$631,3,FALSE)</f>
        <v>0</v>
      </c>
      <c r="D185" s="116" t="str">
        <f>VLOOKUP($A185,'DO NOT MODIFY'!$A$5:$S$631,4,FALSE)</f>
        <v>Juniperus procumbens (all cultivars)</v>
      </c>
      <c r="E185" s="116" t="str">
        <f>VLOOKUP($A185,'DO NOT MODIFY'!$A$5:$S$631,5,FALSE)</f>
        <v>Japanese Garden Juniper</v>
      </c>
      <c r="F185" s="115" t="str">
        <f>VLOOKUP($A185,'DO NOT MODIFY'!$A$5:$S$631,7,FALSE)</f>
        <v>low</v>
      </c>
      <c r="G185" s="115">
        <f>VLOOKUP($A185,'DO NOT MODIFY'!$A$5:$S$631,6,FALSE)</f>
        <v>32</v>
      </c>
      <c r="H185" s="151"/>
      <c r="I185" s="148" t="str">
        <f>VLOOKUP($A185,'DO NOT MODIFY'!$A$5:$S$631,10,FALSE)</f>
        <v>#5</v>
      </c>
      <c r="J185" s="115">
        <f>VLOOKUP($A185,'DO NOT MODIFY'!$A$5:$S$631,11,FALSE)</f>
        <v>1</v>
      </c>
      <c r="K185" s="115">
        <f>VLOOKUP($A185,'DO NOT MODIFY'!$A$5:$S$631,12,FALSE)</f>
        <v>1.9400000000000001E-2</v>
      </c>
      <c r="L185" s="117">
        <f t="shared" si="12"/>
        <v>0</v>
      </c>
      <c r="M185" s="117">
        <f t="shared" si="13"/>
        <v>0</v>
      </c>
      <c r="N185" s="117">
        <f t="shared" si="14"/>
        <v>0</v>
      </c>
      <c r="O185" s="117">
        <f t="shared" si="15"/>
        <v>0</v>
      </c>
      <c r="P185" s="117">
        <f t="shared" si="16"/>
        <v>0</v>
      </c>
      <c r="Q185" s="117">
        <f t="shared" si="17"/>
        <v>0</v>
      </c>
    </row>
    <row r="186" spans="1:17" ht="15" x14ac:dyDescent="0.2">
      <c r="A186" s="88">
        <v>168</v>
      </c>
      <c r="B186" s="115">
        <f>VLOOKUP($A186,'DO NOT MODIFY'!$A$5:$S$631,2,FALSE)</f>
        <v>0</v>
      </c>
      <c r="C186" s="115">
        <f>VLOOKUP($A186,'DO NOT MODIFY'!$A$5:$S$631,3,FALSE)</f>
        <v>0</v>
      </c>
      <c r="D186" s="116" t="str">
        <f>VLOOKUP($A186,'DO NOT MODIFY'!$A$5:$S$631,4,FALSE)</f>
        <v>Juniperus sabina (all cultivars)</v>
      </c>
      <c r="E186" s="116" t="str">
        <f>VLOOKUP($A186,'DO NOT MODIFY'!$A$5:$S$631,5,FALSE)</f>
        <v>Buffalo Juniper</v>
      </c>
      <c r="F186" s="115" t="str">
        <f>VLOOKUP($A186,'DO NOT MODIFY'!$A$5:$S$631,7,FALSE)</f>
        <v>low</v>
      </c>
      <c r="G186" s="115">
        <f>VLOOKUP($A186,'DO NOT MODIFY'!$A$5:$S$631,6,FALSE)</f>
        <v>32</v>
      </c>
      <c r="H186" s="151"/>
      <c r="I186" s="148" t="str">
        <f>VLOOKUP($A186,'DO NOT MODIFY'!$A$5:$S$631,10,FALSE)</f>
        <v>#5</v>
      </c>
      <c r="J186" s="115">
        <f>VLOOKUP($A186,'DO NOT MODIFY'!$A$5:$S$631,11,FALSE)</f>
        <v>1</v>
      </c>
      <c r="K186" s="115">
        <f>VLOOKUP($A186,'DO NOT MODIFY'!$A$5:$S$631,12,FALSE)</f>
        <v>1.9400000000000001E-2</v>
      </c>
      <c r="L186" s="117">
        <f t="shared" si="12"/>
        <v>0</v>
      </c>
      <c r="M186" s="117">
        <f t="shared" si="13"/>
        <v>0</v>
      </c>
      <c r="N186" s="117">
        <f t="shared" si="14"/>
        <v>0</v>
      </c>
      <c r="O186" s="117">
        <f t="shared" si="15"/>
        <v>0</v>
      </c>
      <c r="P186" s="117">
        <f t="shared" si="16"/>
        <v>0</v>
      </c>
      <c r="Q186" s="117">
        <f t="shared" si="17"/>
        <v>0</v>
      </c>
    </row>
    <row r="187" spans="1:17" ht="15" x14ac:dyDescent="0.2">
      <c r="A187" s="88">
        <v>169</v>
      </c>
      <c r="B187" s="115">
        <f>VLOOKUP($A187,'DO NOT MODIFY'!$A$5:$S$631,2,FALSE)</f>
        <v>0</v>
      </c>
      <c r="C187" s="115">
        <f>VLOOKUP($A187,'DO NOT MODIFY'!$A$5:$S$631,3,FALSE)</f>
        <v>0</v>
      </c>
      <c r="D187" s="116" t="str">
        <f>VLOOKUP($A187,'DO NOT MODIFY'!$A$5:$S$631,4,FALSE)</f>
        <v>Juniperus scopulorum 'Skyrocket'</v>
      </c>
      <c r="E187" s="116" t="str">
        <f>VLOOKUP($A187,'DO NOT MODIFY'!$A$5:$S$631,5,FALSE)</f>
        <v>Skyrocket Juniper</v>
      </c>
      <c r="F187" s="115" t="str">
        <f>VLOOKUP($A187,'DO NOT MODIFY'!$A$5:$S$631,7,FALSE)</f>
        <v>low</v>
      </c>
      <c r="G187" s="115">
        <f>VLOOKUP($A187,'DO NOT MODIFY'!$A$5:$S$631,6,FALSE)</f>
        <v>64</v>
      </c>
      <c r="H187" s="151"/>
      <c r="I187" s="148" t="str">
        <f>VLOOKUP($A187,'DO NOT MODIFY'!$A$5:$S$631,10,FALSE)</f>
        <v>#5</v>
      </c>
      <c r="J187" s="115">
        <f>VLOOKUP($A187,'DO NOT MODIFY'!$A$5:$S$631,11,FALSE)</f>
        <v>1</v>
      </c>
      <c r="K187" s="115">
        <f>VLOOKUP($A187,'DO NOT MODIFY'!$A$5:$S$631,12,FALSE)</f>
        <v>1.9400000000000001E-2</v>
      </c>
      <c r="L187" s="117">
        <f t="shared" si="12"/>
        <v>0</v>
      </c>
      <c r="M187" s="117">
        <f t="shared" si="13"/>
        <v>0</v>
      </c>
      <c r="N187" s="117">
        <f t="shared" si="14"/>
        <v>0</v>
      </c>
      <c r="O187" s="117">
        <f t="shared" si="15"/>
        <v>0</v>
      </c>
      <c r="P187" s="117">
        <f t="shared" si="16"/>
        <v>0</v>
      </c>
      <c r="Q187" s="117">
        <f t="shared" si="17"/>
        <v>0</v>
      </c>
    </row>
    <row r="188" spans="1:17" ht="15" x14ac:dyDescent="0.2">
      <c r="A188" s="88">
        <v>170</v>
      </c>
      <c r="B188" s="115">
        <f>VLOOKUP($A188,'DO NOT MODIFY'!$A$5:$S$631,2,FALSE)</f>
        <v>0</v>
      </c>
      <c r="C188" s="115">
        <f>VLOOKUP($A188,'DO NOT MODIFY'!$A$5:$S$631,3,FALSE)</f>
        <v>0</v>
      </c>
      <c r="D188" s="116" t="str">
        <f>VLOOKUP($A188,'DO NOT MODIFY'!$A$5:$S$631,4,FALSE)</f>
        <v>Juniperus scopulorum 'Wichita Blue'</v>
      </c>
      <c r="E188" s="116" t="str">
        <f>VLOOKUP($A188,'DO NOT MODIFY'!$A$5:$S$631,5,FALSE)</f>
        <v>Wichita Blue Juniper</v>
      </c>
      <c r="F188" s="115" t="str">
        <f>VLOOKUP($A188,'DO NOT MODIFY'!$A$5:$S$631,7,FALSE)</f>
        <v>low</v>
      </c>
      <c r="G188" s="115">
        <f>VLOOKUP($A188,'DO NOT MODIFY'!$A$5:$S$631,6,FALSE)</f>
        <v>64</v>
      </c>
      <c r="H188" s="151"/>
      <c r="I188" s="148" t="str">
        <f>VLOOKUP($A188,'DO NOT MODIFY'!$A$5:$S$631,10,FALSE)</f>
        <v>#5</v>
      </c>
      <c r="J188" s="115">
        <f>VLOOKUP($A188,'DO NOT MODIFY'!$A$5:$S$631,11,FALSE)</f>
        <v>1</v>
      </c>
      <c r="K188" s="115">
        <f>VLOOKUP($A188,'DO NOT MODIFY'!$A$5:$S$631,12,FALSE)</f>
        <v>1.9400000000000001E-2</v>
      </c>
      <c r="L188" s="117">
        <f t="shared" si="12"/>
        <v>0</v>
      </c>
      <c r="M188" s="117">
        <f t="shared" si="13"/>
        <v>0</v>
      </c>
      <c r="N188" s="117">
        <f t="shared" si="14"/>
        <v>0</v>
      </c>
      <c r="O188" s="117">
        <f t="shared" si="15"/>
        <v>0</v>
      </c>
      <c r="P188" s="117">
        <f t="shared" si="16"/>
        <v>0</v>
      </c>
      <c r="Q188" s="117">
        <f t="shared" si="17"/>
        <v>0</v>
      </c>
    </row>
    <row r="189" spans="1:17" ht="15" x14ac:dyDescent="0.2">
      <c r="A189" s="88">
        <v>171</v>
      </c>
      <c r="B189" s="115">
        <f>VLOOKUP($A189,'DO NOT MODIFY'!$A$5:$S$631,2,FALSE)</f>
        <v>0</v>
      </c>
      <c r="C189" s="115">
        <f>VLOOKUP($A189,'DO NOT MODIFY'!$A$5:$S$631,3,FALSE)</f>
        <v>0</v>
      </c>
      <c r="D189" s="116" t="str">
        <f>VLOOKUP($A189,'DO NOT MODIFY'!$A$5:$S$631,4,FALSE)</f>
        <v>Juniperus squamata 'Blue Star'</v>
      </c>
      <c r="E189" s="116" t="str">
        <f>VLOOKUP($A189,'DO NOT MODIFY'!$A$5:$S$631,5,FALSE)</f>
        <v>Blue Star Juniper</v>
      </c>
      <c r="F189" s="115" t="str">
        <f>VLOOKUP($A189,'DO NOT MODIFY'!$A$5:$S$631,7,FALSE)</f>
        <v>low</v>
      </c>
      <c r="G189" s="115">
        <f>VLOOKUP($A189,'DO NOT MODIFY'!$A$5:$S$631,6,FALSE)</f>
        <v>18</v>
      </c>
      <c r="H189" s="151"/>
      <c r="I189" s="148" t="str">
        <f>VLOOKUP($A189,'DO NOT MODIFY'!$A$5:$S$631,10,FALSE)</f>
        <v>#5</v>
      </c>
      <c r="J189" s="115">
        <f>VLOOKUP($A189,'DO NOT MODIFY'!$A$5:$S$631,11,FALSE)</f>
        <v>1</v>
      </c>
      <c r="K189" s="115">
        <f>VLOOKUP($A189,'DO NOT MODIFY'!$A$5:$S$631,12,FALSE)</f>
        <v>1.9400000000000001E-2</v>
      </c>
      <c r="L189" s="117">
        <f t="shared" si="12"/>
        <v>0</v>
      </c>
      <c r="M189" s="117">
        <f t="shared" si="13"/>
        <v>0</v>
      </c>
      <c r="N189" s="117">
        <f t="shared" si="14"/>
        <v>0</v>
      </c>
      <c r="O189" s="117">
        <f t="shared" si="15"/>
        <v>0</v>
      </c>
      <c r="P189" s="117">
        <f t="shared" si="16"/>
        <v>0</v>
      </c>
      <c r="Q189" s="117">
        <f t="shared" si="17"/>
        <v>0</v>
      </c>
    </row>
    <row r="190" spans="1:17" ht="15" x14ac:dyDescent="0.2">
      <c r="A190" s="88">
        <v>172</v>
      </c>
      <c r="B190" s="115">
        <f>VLOOKUP($A190,'DO NOT MODIFY'!$A$5:$S$631,2,FALSE)</f>
        <v>0</v>
      </c>
      <c r="C190" s="115">
        <f>VLOOKUP($A190,'DO NOT MODIFY'!$A$5:$S$631,3,FALSE)</f>
        <v>0</v>
      </c>
      <c r="D190" s="116" t="str">
        <f>VLOOKUP($A190,'DO NOT MODIFY'!$A$5:$S$631,4,FALSE)</f>
        <v>Juniperus virginiana 'Blue Arrow'</v>
      </c>
      <c r="E190" s="116" t="str">
        <f>VLOOKUP($A190,'DO NOT MODIFY'!$A$5:$S$631,5,FALSE)</f>
        <v>Blue Arrow Juniper</v>
      </c>
      <c r="F190" s="115" t="str">
        <f>VLOOKUP($A190,'DO NOT MODIFY'!$A$5:$S$631,7,FALSE)</f>
        <v>low</v>
      </c>
      <c r="G190" s="115">
        <f>VLOOKUP($A190,'DO NOT MODIFY'!$A$5:$S$631,6,FALSE)</f>
        <v>32</v>
      </c>
      <c r="H190" s="151"/>
      <c r="I190" s="148" t="str">
        <f>VLOOKUP($A190,'DO NOT MODIFY'!$A$5:$S$631,10,FALSE)</f>
        <v>#5</v>
      </c>
      <c r="J190" s="115">
        <f>VLOOKUP($A190,'DO NOT MODIFY'!$A$5:$S$631,11,FALSE)</f>
        <v>1</v>
      </c>
      <c r="K190" s="115">
        <f>VLOOKUP($A190,'DO NOT MODIFY'!$A$5:$S$631,12,FALSE)</f>
        <v>1.9400000000000001E-2</v>
      </c>
      <c r="L190" s="117">
        <f t="shared" si="12"/>
        <v>0</v>
      </c>
      <c r="M190" s="117">
        <f t="shared" si="13"/>
        <v>0</v>
      </c>
      <c r="N190" s="117">
        <f t="shared" si="14"/>
        <v>0</v>
      </c>
      <c r="O190" s="117">
        <f t="shared" si="15"/>
        <v>0</v>
      </c>
      <c r="P190" s="117">
        <f t="shared" si="16"/>
        <v>0</v>
      </c>
      <c r="Q190" s="117">
        <f t="shared" si="17"/>
        <v>0</v>
      </c>
    </row>
    <row r="191" spans="1:17" ht="15" x14ac:dyDescent="0.2">
      <c r="A191" s="88">
        <v>173</v>
      </c>
      <c r="B191" s="115">
        <f>VLOOKUP($A191,'DO NOT MODIFY'!$A$5:$S$631,2,FALSE)</f>
        <v>0</v>
      </c>
      <c r="C191" s="115">
        <f>VLOOKUP($A191,'DO NOT MODIFY'!$A$5:$S$631,3,FALSE)</f>
        <v>0</v>
      </c>
      <c r="D191" s="116" t="str">
        <f>VLOOKUP($A191,'DO NOT MODIFY'!$A$5:$S$631,4,FALSE)</f>
        <v>Juniperus utahensis</v>
      </c>
      <c r="E191" s="116" t="str">
        <f>VLOOKUP($A191,'DO NOT MODIFY'!$A$5:$S$631,5,FALSE)</f>
        <v>Utah Juniper</v>
      </c>
      <c r="F191" s="115" t="str">
        <f>VLOOKUP($A191,'DO NOT MODIFY'!$A$5:$S$631,7,FALSE)</f>
        <v>very low</v>
      </c>
      <c r="G191" s="115">
        <f>VLOOKUP($A191,'DO NOT MODIFY'!$A$5:$S$631,6,FALSE)</f>
        <v>100</v>
      </c>
      <c r="H191" s="151"/>
      <c r="I191" s="148" t="str">
        <f>VLOOKUP($A191,'DO NOT MODIFY'!$A$5:$S$631,10,FALSE)</f>
        <v>#5</v>
      </c>
      <c r="J191" s="115">
        <f>VLOOKUP($A191,'DO NOT MODIFY'!$A$5:$S$631,11,FALSE)</f>
        <v>1</v>
      </c>
      <c r="K191" s="115">
        <f>VLOOKUP($A191,'DO NOT MODIFY'!$A$5:$S$631,12,FALSE)</f>
        <v>1.9400000000000001E-2</v>
      </c>
      <c r="L191" s="117">
        <f t="shared" si="12"/>
        <v>0</v>
      </c>
      <c r="M191" s="117">
        <f t="shared" si="13"/>
        <v>0</v>
      </c>
      <c r="N191" s="117">
        <f t="shared" si="14"/>
        <v>0</v>
      </c>
      <c r="O191" s="117">
        <f t="shared" si="15"/>
        <v>0</v>
      </c>
      <c r="P191" s="117">
        <f t="shared" si="16"/>
        <v>0</v>
      </c>
      <c r="Q191" s="117">
        <f t="shared" si="17"/>
        <v>0</v>
      </c>
    </row>
    <row r="192" spans="1:17" ht="15" x14ac:dyDescent="0.2">
      <c r="A192" s="88">
        <v>174</v>
      </c>
      <c r="B192" s="115">
        <f>VLOOKUP($A192,'DO NOT MODIFY'!$A$5:$S$631,2,FALSE)</f>
        <v>0</v>
      </c>
      <c r="C192" s="115">
        <f>VLOOKUP($A192,'DO NOT MODIFY'!$A$5:$S$631,3,FALSE)</f>
        <v>0</v>
      </c>
      <c r="D192" s="116" t="str">
        <f>VLOOKUP($A192,'DO NOT MODIFY'!$A$5:$S$631,4,FALSE)</f>
        <v xml:space="preserve">Kolkwitzia amabilis </v>
      </c>
      <c r="E192" s="116" t="str">
        <f>VLOOKUP($A192,'DO NOT MODIFY'!$A$5:$S$631,5,FALSE)</f>
        <v xml:space="preserve">Beauty Bush </v>
      </c>
      <c r="F192" s="115" t="str">
        <f>VLOOKUP($A192,'DO NOT MODIFY'!$A$5:$S$631,7,FALSE)</f>
        <v>very low</v>
      </c>
      <c r="G192" s="115">
        <f>VLOOKUP($A192,'DO NOT MODIFY'!$A$5:$S$631,6,FALSE)</f>
        <v>100</v>
      </c>
      <c r="H192" s="151"/>
      <c r="I192" s="148" t="str">
        <f>VLOOKUP($A192,'DO NOT MODIFY'!$A$5:$S$631,10,FALSE)</f>
        <v>#5</v>
      </c>
      <c r="J192" s="115">
        <f>VLOOKUP($A192,'DO NOT MODIFY'!$A$5:$S$631,11,FALSE)</f>
        <v>1</v>
      </c>
      <c r="K192" s="115">
        <f>VLOOKUP($A192,'DO NOT MODIFY'!$A$5:$S$631,12,FALSE)</f>
        <v>1.9400000000000001E-2</v>
      </c>
      <c r="L192" s="117">
        <f t="shared" si="12"/>
        <v>0</v>
      </c>
      <c r="M192" s="117">
        <f t="shared" si="13"/>
        <v>0</v>
      </c>
      <c r="N192" s="117">
        <f t="shared" si="14"/>
        <v>0</v>
      </c>
      <c r="O192" s="117">
        <f t="shared" si="15"/>
        <v>0</v>
      </c>
      <c r="P192" s="117">
        <f t="shared" si="16"/>
        <v>0</v>
      </c>
      <c r="Q192" s="117">
        <f t="shared" si="17"/>
        <v>0</v>
      </c>
    </row>
    <row r="193" spans="1:17" ht="15" x14ac:dyDescent="0.2">
      <c r="A193" s="88">
        <v>175</v>
      </c>
      <c r="B193" s="115">
        <f>VLOOKUP($A193,'DO NOT MODIFY'!$A$5:$S$631,2,FALSE)</f>
        <v>0</v>
      </c>
      <c r="C193" s="115">
        <f>VLOOKUP($A193,'DO NOT MODIFY'!$A$5:$S$631,3,FALSE)</f>
        <v>0</v>
      </c>
      <c r="D193" s="116" t="str">
        <f>VLOOKUP($A193,'DO NOT MODIFY'!$A$5:$S$631,4,FALSE)</f>
        <v>Krascheninnikovia lanata</v>
      </c>
      <c r="E193" s="116" t="str">
        <f>VLOOKUP($A193,'DO NOT MODIFY'!$A$5:$S$631,5,FALSE)</f>
        <v>Winterfat</v>
      </c>
      <c r="F193" s="115" t="str">
        <f>VLOOKUP($A193,'DO NOT MODIFY'!$A$5:$S$631,7,FALSE)</f>
        <v>low</v>
      </c>
      <c r="G193" s="115">
        <f>VLOOKUP($A193,'DO NOT MODIFY'!$A$5:$S$631,6,FALSE)</f>
        <v>32</v>
      </c>
      <c r="H193" s="151"/>
      <c r="I193" s="148" t="str">
        <f>VLOOKUP($A193,'DO NOT MODIFY'!$A$5:$S$631,10,FALSE)</f>
        <v>#5</v>
      </c>
      <c r="J193" s="115">
        <f>VLOOKUP($A193,'DO NOT MODIFY'!$A$5:$S$631,11,FALSE)</f>
        <v>1</v>
      </c>
      <c r="K193" s="115">
        <f>VLOOKUP($A193,'DO NOT MODIFY'!$A$5:$S$631,12,FALSE)</f>
        <v>1.9400000000000001E-2</v>
      </c>
      <c r="L193" s="117">
        <f t="shared" si="12"/>
        <v>0</v>
      </c>
      <c r="M193" s="117">
        <f t="shared" si="13"/>
        <v>0</v>
      </c>
      <c r="N193" s="117">
        <f t="shared" si="14"/>
        <v>0</v>
      </c>
      <c r="O193" s="117">
        <f t="shared" si="15"/>
        <v>0</v>
      </c>
      <c r="P193" s="117">
        <f t="shared" si="16"/>
        <v>0</v>
      </c>
      <c r="Q193" s="117">
        <f t="shared" si="17"/>
        <v>0</v>
      </c>
    </row>
    <row r="194" spans="1:17" ht="15" x14ac:dyDescent="0.2">
      <c r="A194" s="88">
        <v>176</v>
      </c>
      <c r="B194" s="115">
        <f>VLOOKUP($A194,'DO NOT MODIFY'!$A$5:$S$631,2,FALSE)</f>
        <v>0</v>
      </c>
      <c r="C194" s="115">
        <f>VLOOKUP($A194,'DO NOT MODIFY'!$A$5:$S$631,3,FALSE)</f>
        <v>0</v>
      </c>
      <c r="D194" s="116" t="str">
        <f>VLOOKUP($A194,'DO NOT MODIFY'!$A$5:$S$631,4,FALSE)</f>
        <v>Ligustrum x vicaryi</v>
      </c>
      <c r="E194" s="116" t="str">
        <f>VLOOKUP($A194,'DO NOT MODIFY'!$A$5:$S$631,5,FALSE)</f>
        <v>Golden Vicary Privet</v>
      </c>
      <c r="F194" s="115" t="str">
        <f>VLOOKUP($A194,'DO NOT MODIFY'!$A$5:$S$631,7,FALSE)</f>
        <v>moderate</v>
      </c>
      <c r="G194" s="115">
        <f>VLOOKUP($A194,'DO NOT MODIFY'!$A$5:$S$631,6,FALSE)</f>
        <v>32</v>
      </c>
      <c r="H194" s="151"/>
      <c r="I194" s="148" t="str">
        <f>VLOOKUP($A194,'DO NOT MODIFY'!$A$5:$S$631,10,FALSE)</f>
        <v>#5</v>
      </c>
      <c r="J194" s="115">
        <f>VLOOKUP($A194,'DO NOT MODIFY'!$A$5:$S$631,11,FALSE)</f>
        <v>1.5</v>
      </c>
      <c r="K194" s="115">
        <f>VLOOKUP($A194,'DO NOT MODIFY'!$A$5:$S$631,12,FALSE)</f>
        <v>2.9100000000000001E-2</v>
      </c>
      <c r="L194" s="117">
        <f t="shared" si="12"/>
        <v>0</v>
      </c>
      <c r="M194" s="117">
        <f t="shared" si="13"/>
        <v>0</v>
      </c>
      <c r="N194" s="117">
        <f t="shared" si="14"/>
        <v>0</v>
      </c>
      <c r="O194" s="117">
        <f t="shared" si="15"/>
        <v>1</v>
      </c>
      <c r="P194" s="117">
        <f t="shared" si="16"/>
        <v>0</v>
      </c>
      <c r="Q194" s="117">
        <f t="shared" si="17"/>
        <v>0</v>
      </c>
    </row>
    <row r="195" spans="1:17" ht="15" x14ac:dyDescent="0.2">
      <c r="A195" s="88">
        <v>177</v>
      </c>
      <c r="B195" s="115">
        <f>VLOOKUP($A195,'DO NOT MODIFY'!$A$5:$S$631,2,FALSE)</f>
        <v>0</v>
      </c>
      <c r="C195" s="115">
        <f>VLOOKUP($A195,'DO NOT MODIFY'!$A$5:$S$631,3,FALSE)</f>
        <v>0</v>
      </c>
      <c r="D195" s="116" t="str">
        <f>VLOOKUP($A195,'DO NOT MODIFY'!$A$5:$S$631,4,FALSE)</f>
        <v xml:space="preserve">Ligustrum vulgare 'Cheyenne' </v>
      </c>
      <c r="E195" s="116" t="str">
        <f>VLOOKUP($A195,'DO NOT MODIFY'!$A$5:$S$631,5,FALSE)</f>
        <v xml:space="preserve">Cheyenne Privet </v>
      </c>
      <c r="F195" s="115" t="str">
        <f>VLOOKUP($A195,'DO NOT MODIFY'!$A$5:$S$631,7,FALSE)</f>
        <v>low</v>
      </c>
      <c r="G195" s="115">
        <f>VLOOKUP($A195,'DO NOT MODIFY'!$A$5:$S$631,6,FALSE)</f>
        <v>32</v>
      </c>
      <c r="H195" s="151"/>
      <c r="I195" s="148" t="str">
        <f>VLOOKUP($A195,'DO NOT MODIFY'!$A$5:$S$631,10,FALSE)</f>
        <v>#5</v>
      </c>
      <c r="J195" s="115">
        <f>VLOOKUP($A195,'DO NOT MODIFY'!$A$5:$S$631,11,FALSE)</f>
        <v>1</v>
      </c>
      <c r="K195" s="115">
        <f>VLOOKUP($A195,'DO NOT MODIFY'!$A$5:$S$631,12,FALSE)</f>
        <v>1.9400000000000001E-2</v>
      </c>
      <c r="L195" s="117">
        <f t="shared" si="12"/>
        <v>0</v>
      </c>
      <c r="M195" s="117">
        <f t="shared" si="13"/>
        <v>0</v>
      </c>
      <c r="N195" s="117">
        <f t="shared" si="14"/>
        <v>0</v>
      </c>
      <c r="O195" s="117">
        <f t="shared" si="15"/>
        <v>0</v>
      </c>
      <c r="P195" s="117">
        <f t="shared" si="16"/>
        <v>0</v>
      </c>
      <c r="Q195" s="117">
        <f t="shared" si="17"/>
        <v>0</v>
      </c>
    </row>
    <row r="196" spans="1:17" ht="15" x14ac:dyDescent="0.2">
      <c r="A196" s="88">
        <v>178</v>
      </c>
      <c r="B196" s="115">
        <f>VLOOKUP($A196,'DO NOT MODIFY'!$A$5:$S$631,2,FALSE)</f>
        <v>0</v>
      </c>
      <c r="C196" s="115">
        <f>VLOOKUP($A196,'DO NOT MODIFY'!$A$5:$S$631,3,FALSE)</f>
        <v>0</v>
      </c>
      <c r="D196" s="116" t="str">
        <f>VLOOKUP($A196,'DO NOT MODIFY'!$A$5:$S$631,4,FALSE)</f>
        <v xml:space="preserve">Ligustrum vulgare 'Lodense' </v>
      </c>
      <c r="E196" s="116" t="str">
        <f>VLOOKUP($A196,'DO NOT MODIFY'!$A$5:$S$631,5,FALSE)</f>
        <v xml:space="preserve">Lodense Privet </v>
      </c>
      <c r="F196" s="115" t="str">
        <f>VLOOKUP($A196,'DO NOT MODIFY'!$A$5:$S$631,7,FALSE)</f>
        <v>low</v>
      </c>
      <c r="G196" s="115">
        <f>VLOOKUP($A196,'DO NOT MODIFY'!$A$5:$S$631,6,FALSE)</f>
        <v>32</v>
      </c>
      <c r="H196" s="151"/>
      <c r="I196" s="148" t="str">
        <f>VLOOKUP($A196,'DO NOT MODIFY'!$A$5:$S$631,10,FALSE)</f>
        <v>#5</v>
      </c>
      <c r="J196" s="115">
        <f>VLOOKUP($A196,'DO NOT MODIFY'!$A$5:$S$631,11,FALSE)</f>
        <v>1</v>
      </c>
      <c r="K196" s="115">
        <f>VLOOKUP($A196,'DO NOT MODIFY'!$A$5:$S$631,12,FALSE)</f>
        <v>1.9400000000000001E-2</v>
      </c>
      <c r="L196" s="117">
        <f t="shared" si="12"/>
        <v>0</v>
      </c>
      <c r="M196" s="117">
        <f t="shared" si="13"/>
        <v>0</v>
      </c>
      <c r="N196" s="117">
        <f t="shared" si="14"/>
        <v>0</v>
      </c>
      <c r="O196" s="117">
        <f t="shared" si="15"/>
        <v>0</v>
      </c>
      <c r="P196" s="117">
        <f t="shared" si="16"/>
        <v>0</v>
      </c>
      <c r="Q196" s="117">
        <f t="shared" si="17"/>
        <v>0</v>
      </c>
    </row>
    <row r="197" spans="1:17" ht="15" x14ac:dyDescent="0.2">
      <c r="A197" s="88">
        <v>179</v>
      </c>
      <c r="B197" s="115">
        <f>VLOOKUP($A197,'DO NOT MODIFY'!$A$5:$S$631,2,FALSE)</f>
        <v>0</v>
      </c>
      <c r="C197" s="115">
        <f>VLOOKUP($A197,'DO NOT MODIFY'!$A$5:$S$631,3,FALSE)</f>
        <v>0</v>
      </c>
      <c r="D197" s="116" t="str">
        <f>VLOOKUP($A197,'DO NOT MODIFY'!$A$5:$S$631,4,FALSE)</f>
        <v>Lonicera syringantha 'Wolfii'</v>
      </c>
      <c r="E197" s="116" t="str">
        <f>VLOOKUP($A197,'DO NOT MODIFY'!$A$5:$S$631,5,FALSE)</f>
        <v xml:space="preserve">Lilac-flowering Dwarf Honeysuckle </v>
      </c>
      <c r="F197" s="115" t="str">
        <f>VLOOKUP($A197,'DO NOT MODIFY'!$A$5:$S$631,7,FALSE)</f>
        <v>moderate</v>
      </c>
      <c r="G197" s="115">
        <f>VLOOKUP($A197,'DO NOT MODIFY'!$A$5:$S$631,6,FALSE)</f>
        <v>32</v>
      </c>
      <c r="H197" s="151"/>
      <c r="I197" s="148" t="str">
        <f>VLOOKUP($A197,'DO NOT MODIFY'!$A$5:$S$631,10,FALSE)</f>
        <v>#5</v>
      </c>
      <c r="J197" s="115">
        <f>VLOOKUP($A197,'DO NOT MODIFY'!$A$5:$S$631,11,FALSE)</f>
        <v>1.5</v>
      </c>
      <c r="K197" s="115">
        <f>VLOOKUP($A197,'DO NOT MODIFY'!$A$5:$S$631,12,FALSE)</f>
        <v>2.9100000000000001E-2</v>
      </c>
      <c r="L197" s="117">
        <f t="shared" si="12"/>
        <v>0</v>
      </c>
      <c r="M197" s="117">
        <f t="shared" si="13"/>
        <v>0</v>
      </c>
      <c r="N197" s="117">
        <f t="shared" si="14"/>
        <v>0</v>
      </c>
      <c r="O197" s="117">
        <f t="shared" si="15"/>
        <v>1</v>
      </c>
      <c r="P197" s="117">
        <f t="shared" si="16"/>
        <v>0</v>
      </c>
      <c r="Q197" s="117">
        <f t="shared" si="17"/>
        <v>0</v>
      </c>
    </row>
    <row r="198" spans="1:17" ht="15" x14ac:dyDescent="0.2">
      <c r="A198" s="88">
        <v>180</v>
      </c>
      <c r="B198" s="115">
        <f>VLOOKUP($A198,'DO NOT MODIFY'!$A$5:$S$631,2,FALSE)</f>
        <v>0</v>
      </c>
      <c r="C198" s="115">
        <f>VLOOKUP($A198,'DO NOT MODIFY'!$A$5:$S$631,3,FALSE)</f>
        <v>0</v>
      </c>
      <c r="D198" s="116" t="str">
        <f>VLOOKUP($A198,'DO NOT MODIFY'!$A$5:$S$631,4,FALSE)</f>
        <v xml:space="preserve">Lonicera tatarica 'Arnold Red' </v>
      </c>
      <c r="E198" s="116" t="str">
        <f>VLOOKUP($A198,'DO NOT MODIFY'!$A$5:$S$631,5,FALSE)</f>
        <v xml:space="preserve">Arnold Red Honeysuckle </v>
      </c>
      <c r="F198" s="115" t="str">
        <f>VLOOKUP($A198,'DO NOT MODIFY'!$A$5:$S$631,7,FALSE)</f>
        <v>low</v>
      </c>
      <c r="G198" s="115">
        <f>VLOOKUP($A198,'DO NOT MODIFY'!$A$5:$S$631,6,FALSE)</f>
        <v>50</v>
      </c>
      <c r="H198" s="151"/>
      <c r="I198" s="148" t="str">
        <f>VLOOKUP($A198,'DO NOT MODIFY'!$A$5:$S$631,10,FALSE)</f>
        <v>#5</v>
      </c>
      <c r="J198" s="115">
        <f>VLOOKUP($A198,'DO NOT MODIFY'!$A$5:$S$631,11,FALSE)</f>
        <v>1</v>
      </c>
      <c r="K198" s="115">
        <f>VLOOKUP($A198,'DO NOT MODIFY'!$A$5:$S$631,12,FALSE)</f>
        <v>1.9400000000000001E-2</v>
      </c>
      <c r="L198" s="117">
        <f t="shared" si="12"/>
        <v>0</v>
      </c>
      <c r="M198" s="117">
        <f t="shared" si="13"/>
        <v>0</v>
      </c>
      <c r="N198" s="117">
        <f t="shared" si="14"/>
        <v>0</v>
      </c>
      <c r="O198" s="117">
        <f t="shared" si="15"/>
        <v>0</v>
      </c>
      <c r="P198" s="117">
        <f t="shared" si="16"/>
        <v>0</v>
      </c>
      <c r="Q198" s="117">
        <f t="shared" si="17"/>
        <v>0</v>
      </c>
    </row>
    <row r="199" spans="1:17" ht="15" x14ac:dyDescent="0.2">
      <c r="A199" s="88">
        <v>181</v>
      </c>
      <c r="B199" s="115">
        <f>VLOOKUP($A199,'DO NOT MODIFY'!$A$5:$S$631,2,FALSE)</f>
        <v>0</v>
      </c>
      <c r="C199" s="115">
        <f>VLOOKUP($A199,'DO NOT MODIFY'!$A$5:$S$631,3,FALSE)</f>
        <v>0</v>
      </c>
      <c r="D199" s="116" t="str">
        <f>VLOOKUP($A199,'DO NOT MODIFY'!$A$5:$S$631,4,FALSE)</f>
        <v>Mahonia aquifolium</v>
      </c>
      <c r="E199" s="116" t="str">
        <f>VLOOKUP($A199,'DO NOT MODIFY'!$A$5:$S$631,5,FALSE)</f>
        <v>Oregon Grape Holly</v>
      </c>
      <c r="F199" s="115" t="str">
        <f>VLOOKUP($A199,'DO NOT MODIFY'!$A$5:$S$631,7,FALSE)</f>
        <v>low</v>
      </c>
      <c r="G199" s="115">
        <f>VLOOKUP($A199,'DO NOT MODIFY'!$A$5:$S$631,6,FALSE)</f>
        <v>50</v>
      </c>
      <c r="H199" s="151"/>
      <c r="I199" s="148" t="str">
        <f>VLOOKUP($A199,'DO NOT MODIFY'!$A$5:$S$631,10,FALSE)</f>
        <v>#5</v>
      </c>
      <c r="J199" s="115">
        <f>VLOOKUP($A199,'DO NOT MODIFY'!$A$5:$S$631,11,FALSE)</f>
        <v>1</v>
      </c>
      <c r="K199" s="115">
        <f>VLOOKUP($A199,'DO NOT MODIFY'!$A$5:$S$631,12,FALSE)</f>
        <v>1.9400000000000001E-2</v>
      </c>
      <c r="L199" s="117">
        <f t="shared" si="12"/>
        <v>0</v>
      </c>
      <c r="M199" s="117">
        <f t="shared" si="13"/>
        <v>0</v>
      </c>
      <c r="N199" s="117">
        <f t="shared" si="14"/>
        <v>0</v>
      </c>
      <c r="O199" s="117">
        <f t="shared" si="15"/>
        <v>0</v>
      </c>
      <c r="P199" s="117">
        <f t="shared" si="16"/>
        <v>0</v>
      </c>
      <c r="Q199" s="117">
        <f t="shared" si="17"/>
        <v>0</v>
      </c>
    </row>
    <row r="200" spans="1:17" ht="15" x14ac:dyDescent="0.2">
      <c r="A200" s="88">
        <v>182</v>
      </c>
      <c r="B200" s="115">
        <f>VLOOKUP($A200,'DO NOT MODIFY'!$A$5:$S$631,2,FALSE)</f>
        <v>0</v>
      </c>
      <c r="C200" s="115">
        <f>VLOOKUP($A200,'DO NOT MODIFY'!$A$5:$S$631,3,FALSE)</f>
        <v>0</v>
      </c>
      <c r="D200" s="116" t="str">
        <f>VLOOKUP($A200,'DO NOT MODIFY'!$A$5:$S$631,4,FALSE)</f>
        <v>Mahonia aquifolium compacta</v>
      </c>
      <c r="E200" s="116" t="str">
        <f>VLOOKUP($A200,'DO NOT MODIFY'!$A$5:$S$631,5,FALSE)</f>
        <v>Compact Oregon Grape Holly</v>
      </c>
      <c r="F200" s="115" t="str">
        <f>VLOOKUP($A200,'DO NOT MODIFY'!$A$5:$S$631,7,FALSE)</f>
        <v>low</v>
      </c>
      <c r="G200" s="115">
        <f>VLOOKUP($A200,'DO NOT MODIFY'!$A$5:$S$631,6,FALSE)</f>
        <v>32</v>
      </c>
      <c r="H200" s="151"/>
      <c r="I200" s="148" t="str">
        <f>VLOOKUP($A200,'DO NOT MODIFY'!$A$5:$S$631,10,FALSE)</f>
        <v>#5</v>
      </c>
      <c r="J200" s="115">
        <f>VLOOKUP($A200,'DO NOT MODIFY'!$A$5:$S$631,11,FALSE)</f>
        <v>1</v>
      </c>
      <c r="K200" s="115">
        <f>VLOOKUP($A200,'DO NOT MODIFY'!$A$5:$S$631,12,FALSE)</f>
        <v>1.9400000000000001E-2</v>
      </c>
      <c r="L200" s="117">
        <f t="shared" si="12"/>
        <v>0</v>
      </c>
      <c r="M200" s="117">
        <f t="shared" si="13"/>
        <v>0</v>
      </c>
      <c r="N200" s="117">
        <f t="shared" si="14"/>
        <v>0</v>
      </c>
      <c r="O200" s="117">
        <f t="shared" si="15"/>
        <v>0</v>
      </c>
      <c r="P200" s="117">
        <f t="shared" si="16"/>
        <v>0</v>
      </c>
      <c r="Q200" s="117">
        <f t="shared" si="17"/>
        <v>0</v>
      </c>
    </row>
    <row r="201" spans="1:17" ht="15" x14ac:dyDescent="0.2">
      <c r="A201" s="88">
        <v>183</v>
      </c>
      <c r="B201" s="115">
        <f>VLOOKUP($A201,'DO NOT MODIFY'!$A$5:$S$631,2,FALSE)</f>
        <v>0</v>
      </c>
      <c r="C201" s="115">
        <f>VLOOKUP($A201,'DO NOT MODIFY'!$A$5:$S$631,3,FALSE)</f>
        <v>0</v>
      </c>
      <c r="D201" s="116" t="str">
        <f>VLOOKUP($A201,'DO NOT MODIFY'!$A$5:$S$631,4,FALSE)</f>
        <v>Mahonia fremontii</v>
      </c>
      <c r="E201" s="116" t="str">
        <f>VLOOKUP($A201,'DO NOT MODIFY'!$A$5:$S$631,5,FALSE)</f>
        <v>Desert Holly</v>
      </c>
      <c r="F201" s="115" t="str">
        <f>VLOOKUP($A201,'DO NOT MODIFY'!$A$5:$S$631,7,FALSE)</f>
        <v>very low</v>
      </c>
      <c r="G201" s="115">
        <f>VLOOKUP($A201,'DO NOT MODIFY'!$A$5:$S$631,6,FALSE)</f>
        <v>64</v>
      </c>
      <c r="H201" s="151"/>
      <c r="I201" s="148" t="str">
        <f>VLOOKUP($A201,'DO NOT MODIFY'!$A$5:$S$631,10,FALSE)</f>
        <v>#5</v>
      </c>
      <c r="J201" s="115">
        <f>VLOOKUP($A201,'DO NOT MODIFY'!$A$5:$S$631,11,FALSE)</f>
        <v>1</v>
      </c>
      <c r="K201" s="115">
        <f>VLOOKUP($A201,'DO NOT MODIFY'!$A$5:$S$631,12,FALSE)</f>
        <v>1.9400000000000001E-2</v>
      </c>
      <c r="L201" s="117">
        <f t="shared" si="12"/>
        <v>0</v>
      </c>
      <c r="M201" s="117">
        <f t="shared" si="13"/>
        <v>0</v>
      </c>
      <c r="N201" s="117">
        <f t="shared" si="14"/>
        <v>0</v>
      </c>
      <c r="O201" s="117">
        <f t="shared" si="15"/>
        <v>0</v>
      </c>
      <c r="P201" s="117">
        <f t="shared" si="16"/>
        <v>0</v>
      </c>
      <c r="Q201" s="117">
        <f t="shared" si="17"/>
        <v>0</v>
      </c>
    </row>
    <row r="202" spans="1:17" ht="15" x14ac:dyDescent="0.2">
      <c r="A202" s="88">
        <v>184</v>
      </c>
      <c r="B202" s="115">
        <f>VLOOKUP($A202,'DO NOT MODIFY'!$A$5:$S$631,2,FALSE)</f>
        <v>0</v>
      </c>
      <c r="C202" s="115">
        <f>VLOOKUP($A202,'DO NOT MODIFY'!$A$5:$S$631,3,FALSE)</f>
        <v>0</v>
      </c>
      <c r="D202" s="116" t="str">
        <f>VLOOKUP($A202,'DO NOT MODIFY'!$A$5:$S$631,4,FALSE)</f>
        <v>Mahonia haematocarpa</v>
      </c>
      <c r="E202" s="116" t="str">
        <f>VLOOKUP($A202,'DO NOT MODIFY'!$A$5:$S$631,5,FALSE)</f>
        <v>Red Berry Mahonia</v>
      </c>
      <c r="F202" s="115" t="str">
        <f>VLOOKUP($A202,'DO NOT MODIFY'!$A$5:$S$631,7,FALSE)</f>
        <v>low</v>
      </c>
      <c r="G202" s="115">
        <f>VLOOKUP($A202,'DO NOT MODIFY'!$A$5:$S$631,6,FALSE)</f>
        <v>64</v>
      </c>
      <c r="H202" s="151"/>
      <c r="I202" s="148" t="str">
        <f>VLOOKUP($A202,'DO NOT MODIFY'!$A$5:$S$631,10,FALSE)</f>
        <v>#5</v>
      </c>
      <c r="J202" s="115">
        <f>VLOOKUP($A202,'DO NOT MODIFY'!$A$5:$S$631,11,FALSE)</f>
        <v>1</v>
      </c>
      <c r="K202" s="115">
        <f>VLOOKUP($A202,'DO NOT MODIFY'!$A$5:$S$631,12,FALSE)</f>
        <v>1.9400000000000001E-2</v>
      </c>
      <c r="L202" s="117">
        <f t="shared" si="12"/>
        <v>0</v>
      </c>
      <c r="M202" s="117">
        <f t="shared" si="13"/>
        <v>0</v>
      </c>
      <c r="N202" s="117">
        <f t="shared" si="14"/>
        <v>0</v>
      </c>
      <c r="O202" s="117">
        <f t="shared" si="15"/>
        <v>0</v>
      </c>
      <c r="P202" s="117">
        <f t="shared" si="16"/>
        <v>0</v>
      </c>
      <c r="Q202" s="117">
        <f t="shared" si="17"/>
        <v>0</v>
      </c>
    </row>
    <row r="203" spans="1:17" ht="15" x14ac:dyDescent="0.2">
      <c r="A203" s="88">
        <v>185</v>
      </c>
      <c r="B203" s="115">
        <f>VLOOKUP($A203,'DO NOT MODIFY'!$A$5:$S$631,2,FALSE)</f>
        <v>0</v>
      </c>
      <c r="C203" s="115">
        <f>VLOOKUP($A203,'DO NOT MODIFY'!$A$5:$S$631,3,FALSE)</f>
        <v>0</v>
      </c>
      <c r="D203" s="116" t="str">
        <f>VLOOKUP($A203,'DO NOT MODIFY'!$A$5:$S$631,4,FALSE)</f>
        <v>Mahonia repens</v>
      </c>
      <c r="E203" s="116" t="str">
        <f>VLOOKUP($A203,'DO NOT MODIFY'!$A$5:$S$631,5,FALSE)</f>
        <v>Creeping Barberry</v>
      </c>
      <c r="F203" s="115" t="str">
        <f>VLOOKUP($A203,'DO NOT MODIFY'!$A$5:$S$631,7,FALSE)</f>
        <v>very low</v>
      </c>
      <c r="G203" s="115">
        <f>VLOOKUP($A203,'DO NOT MODIFY'!$A$5:$S$631,6,FALSE)</f>
        <v>4</v>
      </c>
      <c r="H203" s="151"/>
      <c r="I203" s="148" t="str">
        <f>VLOOKUP($A203,'DO NOT MODIFY'!$A$5:$S$631,10,FALSE)</f>
        <v>#1</v>
      </c>
      <c r="J203" s="115">
        <f>VLOOKUP($A203,'DO NOT MODIFY'!$A$5:$S$631,11,FALSE)</f>
        <v>1</v>
      </c>
      <c r="K203" s="115">
        <f>VLOOKUP($A203,'DO NOT MODIFY'!$A$5:$S$631,12,FALSE)</f>
        <v>1.9400000000000001E-2</v>
      </c>
      <c r="L203" s="117">
        <f t="shared" si="12"/>
        <v>0</v>
      </c>
      <c r="M203" s="117">
        <f t="shared" si="13"/>
        <v>0</v>
      </c>
      <c r="N203" s="117">
        <f t="shared" si="14"/>
        <v>0</v>
      </c>
      <c r="O203" s="117">
        <f t="shared" si="15"/>
        <v>0</v>
      </c>
      <c r="P203" s="117">
        <f t="shared" si="16"/>
        <v>0</v>
      </c>
      <c r="Q203" s="117">
        <f t="shared" si="17"/>
        <v>0</v>
      </c>
    </row>
    <row r="204" spans="1:17" ht="15" x14ac:dyDescent="0.2">
      <c r="A204" s="88">
        <v>186</v>
      </c>
      <c r="B204" s="115">
        <f>VLOOKUP($A204,'DO NOT MODIFY'!$A$5:$S$631,2,FALSE)</f>
        <v>0</v>
      </c>
      <c r="C204" s="115">
        <f>VLOOKUP($A204,'DO NOT MODIFY'!$A$5:$S$631,3,FALSE)</f>
        <v>0</v>
      </c>
      <c r="D204" s="116" t="str">
        <f>VLOOKUP($A204,'DO NOT MODIFY'!$A$5:$S$631,4,FALSE)</f>
        <v>Philadelphus lewisii 'Blizzard'</v>
      </c>
      <c r="E204" s="116" t="str">
        <f>VLOOKUP($A204,'DO NOT MODIFY'!$A$5:$S$631,5,FALSE)</f>
        <v>Blizzard Mockorange</v>
      </c>
      <c r="F204" s="115" t="str">
        <f>VLOOKUP($A204,'DO NOT MODIFY'!$A$5:$S$631,7,FALSE)</f>
        <v>low</v>
      </c>
      <c r="G204" s="115">
        <f>VLOOKUP($A204,'DO NOT MODIFY'!$A$5:$S$631,6,FALSE)</f>
        <v>32</v>
      </c>
      <c r="H204" s="151"/>
      <c r="I204" s="148" t="str">
        <f>VLOOKUP($A204,'DO NOT MODIFY'!$A$5:$S$631,10,FALSE)</f>
        <v>#5</v>
      </c>
      <c r="J204" s="115">
        <f>VLOOKUP($A204,'DO NOT MODIFY'!$A$5:$S$631,11,FALSE)</f>
        <v>1</v>
      </c>
      <c r="K204" s="115">
        <f>VLOOKUP($A204,'DO NOT MODIFY'!$A$5:$S$631,12,FALSE)</f>
        <v>1.9400000000000001E-2</v>
      </c>
      <c r="L204" s="117">
        <f t="shared" si="12"/>
        <v>0</v>
      </c>
      <c r="M204" s="117">
        <f t="shared" si="13"/>
        <v>0</v>
      </c>
      <c r="N204" s="117">
        <f t="shared" si="14"/>
        <v>0</v>
      </c>
      <c r="O204" s="117">
        <f t="shared" si="15"/>
        <v>0</v>
      </c>
      <c r="P204" s="117">
        <f t="shared" si="16"/>
        <v>0</v>
      </c>
      <c r="Q204" s="117">
        <f t="shared" si="17"/>
        <v>0</v>
      </c>
    </row>
    <row r="205" spans="1:17" ht="15" x14ac:dyDescent="0.2">
      <c r="A205" s="88">
        <v>187</v>
      </c>
      <c r="B205" s="115">
        <f>VLOOKUP($A205,'DO NOT MODIFY'!$A$5:$S$631,2,FALSE)</f>
        <v>0</v>
      </c>
      <c r="C205" s="115">
        <f>VLOOKUP($A205,'DO NOT MODIFY'!$A$5:$S$631,3,FALSE)</f>
        <v>0</v>
      </c>
      <c r="D205" s="116" t="str">
        <f>VLOOKUP($A205,'DO NOT MODIFY'!$A$5:$S$631,4,FALSE)</f>
        <v>Philadelphus lewisii Cheyenne®</v>
      </c>
      <c r="E205" s="116" t="str">
        <f>VLOOKUP($A205,'DO NOT MODIFY'!$A$5:$S$631,5,FALSE)</f>
        <v xml:space="preserve">Cheyenne® Mockorange </v>
      </c>
      <c r="F205" s="115" t="str">
        <f>VLOOKUP($A205,'DO NOT MODIFY'!$A$5:$S$631,7,FALSE)</f>
        <v>low</v>
      </c>
      <c r="G205" s="115">
        <f>VLOOKUP($A205,'DO NOT MODIFY'!$A$5:$S$631,6,FALSE)</f>
        <v>32</v>
      </c>
      <c r="H205" s="151"/>
      <c r="I205" s="148" t="str">
        <f>VLOOKUP($A205,'DO NOT MODIFY'!$A$5:$S$631,10,FALSE)</f>
        <v>#5</v>
      </c>
      <c r="J205" s="115">
        <f>VLOOKUP($A205,'DO NOT MODIFY'!$A$5:$S$631,11,FALSE)</f>
        <v>1</v>
      </c>
      <c r="K205" s="115">
        <f>VLOOKUP($A205,'DO NOT MODIFY'!$A$5:$S$631,12,FALSE)</f>
        <v>1.9400000000000001E-2</v>
      </c>
      <c r="L205" s="117">
        <f t="shared" si="12"/>
        <v>0</v>
      </c>
      <c r="M205" s="117">
        <f t="shared" si="13"/>
        <v>0</v>
      </c>
      <c r="N205" s="117">
        <f t="shared" si="14"/>
        <v>0</v>
      </c>
      <c r="O205" s="117">
        <f t="shared" si="15"/>
        <v>0</v>
      </c>
      <c r="P205" s="117">
        <f t="shared" si="16"/>
        <v>0</v>
      </c>
      <c r="Q205" s="117">
        <f t="shared" si="17"/>
        <v>0</v>
      </c>
    </row>
    <row r="206" spans="1:17" ht="15" x14ac:dyDescent="0.2">
      <c r="A206" s="88">
        <v>188</v>
      </c>
      <c r="B206" s="115">
        <f>VLOOKUP($A206,'DO NOT MODIFY'!$A$5:$S$631,2,FALSE)</f>
        <v>0</v>
      </c>
      <c r="C206" s="115">
        <f>VLOOKUP($A206,'DO NOT MODIFY'!$A$5:$S$631,3,FALSE)</f>
        <v>0</v>
      </c>
      <c r="D206" s="116" t="str">
        <f>VLOOKUP($A206,'DO NOT MODIFY'!$A$5:$S$631,4,FALSE)</f>
        <v xml:space="preserve">Philadelphus microphyllus </v>
      </c>
      <c r="E206" s="116" t="str">
        <f>VLOOKUP($A206,'DO NOT MODIFY'!$A$5:$S$631,5,FALSE)</f>
        <v xml:space="preserve">Littleleaf Mockorange </v>
      </c>
      <c r="F206" s="115" t="str">
        <f>VLOOKUP($A206,'DO NOT MODIFY'!$A$5:$S$631,7,FALSE)</f>
        <v>low</v>
      </c>
      <c r="G206" s="115">
        <f>VLOOKUP($A206,'DO NOT MODIFY'!$A$5:$S$631,6,FALSE)</f>
        <v>32</v>
      </c>
      <c r="H206" s="151"/>
      <c r="I206" s="148" t="str">
        <f>VLOOKUP($A206,'DO NOT MODIFY'!$A$5:$S$631,10,FALSE)</f>
        <v>#5</v>
      </c>
      <c r="J206" s="115">
        <f>VLOOKUP($A206,'DO NOT MODIFY'!$A$5:$S$631,11,FALSE)</f>
        <v>1</v>
      </c>
      <c r="K206" s="115">
        <f>VLOOKUP($A206,'DO NOT MODIFY'!$A$5:$S$631,12,FALSE)</f>
        <v>1.9400000000000001E-2</v>
      </c>
      <c r="L206" s="117">
        <f t="shared" si="12"/>
        <v>0</v>
      </c>
      <c r="M206" s="117">
        <f t="shared" si="13"/>
        <v>0</v>
      </c>
      <c r="N206" s="117">
        <f t="shared" si="14"/>
        <v>0</v>
      </c>
      <c r="O206" s="117">
        <f t="shared" si="15"/>
        <v>0</v>
      </c>
      <c r="P206" s="117">
        <f t="shared" si="16"/>
        <v>0</v>
      </c>
      <c r="Q206" s="117">
        <f t="shared" si="17"/>
        <v>0</v>
      </c>
    </row>
    <row r="207" spans="1:17" ht="15" x14ac:dyDescent="0.2">
      <c r="A207" s="88">
        <v>189</v>
      </c>
      <c r="B207" s="115">
        <f>VLOOKUP($A207,'DO NOT MODIFY'!$A$5:$S$631,2,FALSE)</f>
        <v>0</v>
      </c>
      <c r="C207" s="115">
        <f>VLOOKUP($A207,'DO NOT MODIFY'!$A$5:$S$631,3,FALSE)</f>
        <v>0</v>
      </c>
      <c r="D207" s="116" t="str">
        <f>VLOOKUP($A207,'DO NOT MODIFY'!$A$5:$S$631,4,FALSE)</f>
        <v>Philadelphus x 'Snowbelle'</v>
      </c>
      <c r="E207" s="116" t="str">
        <f>VLOOKUP($A207,'DO NOT MODIFY'!$A$5:$S$631,5,FALSE)</f>
        <v>Snowbelle Mockorange</v>
      </c>
      <c r="F207" s="115" t="str">
        <f>VLOOKUP($A207,'DO NOT MODIFY'!$A$5:$S$631,7,FALSE)</f>
        <v>low</v>
      </c>
      <c r="G207" s="115">
        <f>VLOOKUP($A207,'DO NOT MODIFY'!$A$5:$S$631,6,FALSE)</f>
        <v>32</v>
      </c>
      <c r="H207" s="151"/>
      <c r="I207" s="148" t="str">
        <f>VLOOKUP($A207,'DO NOT MODIFY'!$A$5:$S$631,10,FALSE)</f>
        <v>#5</v>
      </c>
      <c r="J207" s="115">
        <f>VLOOKUP($A207,'DO NOT MODIFY'!$A$5:$S$631,11,FALSE)</f>
        <v>1</v>
      </c>
      <c r="K207" s="115">
        <f>VLOOKUP($A207,'DO NOT MODIFY'!$A$5:$S$631,12,FALSE)</f>
        <v>1.9400000000000001E-2</v>
      </c>
      <c r="L207" s="117">
        <f t="shared" si="12"/>
        <v>0</v>
      </c>
      <c r="M207" s="117">
        <f t="shared" si="13"/>
        <v>0</v>
      </c>
      <c r="N207" s="117">
        <f t="shared" si="14"/>
        <v>0</v>
      </c>
      <c r="O207" s="117">
        <f t="shared" si="15"/>
        <v>0</v>
      </c>
      <c r="P207" s="117">
        <f t="shared" si="16"/>
        <v>0</v>
      </c>
      <c r="Q207" s="117">
        <f t="shared" si="17"/>
        <v>0</v>
      </c>
    </row>
    <row r="208" spans="1:17" ht="15" x14ac:dyDescent="0.2">
      <c r="A208" s="88">
        <v>190</v>
      </c>
      <c r="B208" s="115">
        <f>VLOOKUP($A208,'DO NOT MODIFY'!$A$5:$S$631,2,FALSE)</f>
        <v>0</v>
      </c>
      <c r="C208" s="115">
        <f>VLOOKUP($A208,'DO NOT MODIFY'!$A$5:$S$631,3,FALSE)</f>
        <v>0</v>
      </c>
      <c r="D208" s="116" t="str">
        <f>VLOOKUP($A208,'DO NOT MODIFY'!$A$5:$S$631,4,FALSE)</f>
        <v>Philadelphus x virginalis 'Dwarf Minn.Snowflake'</v>
      </c>
      <c r="E208" s="116" t="str">
        <f>VLOOKUP($A208,'DO NOT MODIFY'!$A$5:$S$631,5,FALSE)</f>
        <v>Dwarf Minnesota Snowflake Mockorange</v>
      </c>
      <c r="F208" s="115" t="str">
        <f>VLOOKUP($A208,'DO NOT MODIFY'!$A$5:$S$631,7,FALSE)</f>
        <v>low</v>
      </c>
      <c r="G208" s="115">
        <f>VLOOKUP($A208,'DO NOT MODIFY'!$A$5:$S$631,6,FALSE)</f>
        <v>18</v>
      </c>
      <c r="H208" s="151"/>
      <c r="I208" s="148" t="str">
        <f>VLOOKUP($A208,'DO NOT MODIFY'!$A$5:$S$631,10,FALSE)</f>
        <v>#5</v>
      </c>
      <c r="J208" s="115">
        <f>VLOOKUP($A208,'DO NOT MODIFY'!$A$5:$S$631,11,FALSE)</f>
        <v>1</v>
      </c>
      <c r="K208" s="115">
        <f>VLOOKUP($A208,'DO NOT MODIFY'!$A$5:$S$631,12,FALSE)</f>
        <v>1.9400000000000001E-2</v>
      </c>
      <c r="L208" s="117">
        <f t="shared" si="12"/>
        <v>0</v>
      </c>
      <c r="M208" s="117">
        <f t="shared" si="13"/>
        <v>0</v>
      </c>
      <c r="N208" s="117">
        <f t="shared" si="14"/>
        <v>0</v>
      </c>
      <c r="O208" s="117">
        <f t="shared" si="15"/>
        <v>0</v>
      </c>
      <c r="P208" s="117">
        <f t="shared" si="16"/>
        <v>0</v>
      </c>
      <c r="Q208" s="117">
        <f t="shared" si="17"/>
        <v>0</v>
      </c>
    </row>
    <row r="209" spans="1:17" ht="15" x14ac:dyDescent="0.2">
      <c r="A209" s="88">
        <v>191</v>
      </c>
      <c r="B209" s="115">
        <f>VLOOKUP($A209,'DO NOT MODIFY'!$A$5:$S$631,2,FALSE)</f>
        <v>0</v>
      </c>
      <c r="C209" s="115">
        <f>VLOOKUP($A209,'DO NOT MODIFY'!$A$5:$S$631,3,FALSE)</f>
        <v>0</v>
      </c>
      <c r="D209" s="116" t="str">
        <f>VLOOKUP($A209,'DO NOT MODIFY'!$A$5:$S$631,4,FALSE)</f>
        <v xml:space="preserve">Physocarpus monogynus </v>
      </c>
      <c r="E209" s="116" t="str">
        <f>VLOOKUP($A209,'DO NOT MODIFY'!$A$5:$S$631,5,FALSE)</f>
        <v xml:space="preserve">Mountain Ninebark </v>
      </c>
      <c r="F209" s="115" t="str">
        <f>VLOOKUP($A209,'DO NOT MODIFY'!$A$5:$S$631,7,FALSE)</f>
        <v>low</v>
      </c>
      <c r="G209" s="115">
        <f>VLOOKUP($A209,'DO NOT MODIFY'!$A$5:$S$631,6,FALSE)</f>
        <v>32</v>
      </c>
      <c r="H209" s="151"/>
      <c r="I209" s="148" t="str">
        <f>VLOOKUP($A209,'DO NOT MODIFY'!$A$5:$S$631,10,FALSE)</f>
        <v>#5</v>
      </c>
      <c r="J209" s="115">
        <f>VLOOKUP($A209,'DO NOT MODIFY'!$A$5:$S$631,11,FALSE)</f>
        <v>1</v>
      </c>
      <c r="K209" s="115">
        <f>VLOOKUP($A209,'DO NOT MODIFY'!$A$5:$S$631,12,FALSE)</f>
        <v>1.9400000000000001E-2</v>
      </c>
      <c r="L209" s="117">
        <f t="shared" si="12"/>
        <v>0</v>
      </c>
      <c r="M209" s="117">
        <f t="shared" si="13"/>
        <v>0</v>
      </c>
      <c r="N209" s="117">
        <f t="shared" si="14"/>
        <v>0</v>
      </c>
      <c r="O209" s="117">
        <f t="shared" si="15"/>
        <v>0</v>
      </c>
      <c r="P209" s="117">
        <f t="shared" si="16"/>
        <v>0</v>
      </c>
      <c r="Q209" s="117">
        <f t="shared" si="17"/>
        <v>0</v>
      </c>
    </row>
    <row r="210" spans="1:17" ht="15" x14ac:dyDescent="0.2">
      <c r="A210" s="88">
        <v>192</v>
      </c>
      <c r="B210" s="115">
        <f>VLOOKUP($A210,'DO NOT MODIFY'!$A$5:$S$631,2,FALSE)</f>
        <v>0</v>
      </c>
      <c r="C210" s="115">
        <f>VLOOKUP($A210,'DO NOT MODIFY'!$A$5:$S$631,3,FALSE)</f>
        <v>0</v>
      </c>
      <c r="D210" s="116" t="str">
        <f>VLOOKUP($A210,'DO NOT MODIFY'!$A$5:$S$631,4,FALSE)</f>
        <v>Physocarpus opulifolius 'Center Glow'</v>
      </c>
      <c r="E210" s="116" t="str">
        <f>VLOOKUP($A210,'DO NOT MODIFY'!$A$5:$S$631,5,FALSE)</f>
        <v>Center Glow Ninebark</v>
      </c>
      <c r="F210" s="115" t="str">
        <f>VLOOKUP($A210,'DO NOT MODIFY'!$A$5:$S$631,7,FALSE)</f>
        <v>low</v>
      </c>
      <c r="G210" s="115">
        <f>VLOOKUP($A210,'DO NOT MODIFY'!$A$5:$S$631,6,FALSE)</f>
        <v>50</v>
      </c>
      <c r="H210" s="151"/>
      <c r="I210" s="148" t="str">
        <f>VLOOKUP($A210,'DO NOT MODIFY'!$A$5:$S$631,10,FALSE)</f>
        <v>#5</v>
      </c>
      <c r="J210" s="115">
        <f>VLOOKUP($A210,'DO NOT MODIFY'!$A$5:$S$631,11,FALSE)</f>
        <v>1</v>
      </c>
      <c r="K210" s="115">
        <f>VLOOKUP($A210,'DO NOT MODIFY'!$A$5:$S$631,12,FALSE)</f>
        <v>1.9400000000000001E-2</v>
      </c>
      <c r="L210" s="117">
        <f t="shared" si="12"/>
        <v>0</v>
      </c>
      <c r="M210" s="117">
        <f t="shared" si="13"/>
        <v>0</v>
      </c>
      <c r="N210" s="117">
        <f t="shared" si="14"/>
        <v>0</v>
      </c>
      <c r="O210" s="117">
        <f t="shared" si="15"/>
        <v>0</v>
      </c>
      <c r="P210" s="117">
        <f t="shared" si="16"/>
        <v>0</v>
      </c>
      <c r="Q210" s="117">
        <f t="shared" si="17"/>
        <v>0</v>
      </c>
    </row>
    <row r="211" spans="1:17" ht="15" x14ac:dyDescent="0.2">
      <c r="A211" s="88">
        <v>193</v>
      </c>
      <c r="B211" s="115">
        <f>VLOOKUP($A211,'DO NOT MODIFY'!$A$5:$S$631,2,FALSE)</f>
        <v>0</v>
      </c>
      <c r="C211" s="115">
        <f>VLOOKUP($A211,'DO NOT MODIFY'!$A$5:$S$631,3,FALSE)</f>
        <v>0</v>
      </c>
      <c r="D211" s="116" t="str">
        <f>VLOOKUP($A211,'DO NOT MODIFY'!$A$5:$S$631,4,FALSE)</f>
        <v>Physocarpus opulifolius 'Coppertina™</v>
      </c>
      <c r="E211" s="116" t="str">
        <f>VLOOKUP($A211,'DO NOT MODIFY'!$A$5:$S$631,5,FALSE)</f>
        <v>Coppertina™ Ninebark</v>
      </c>
      <c r="F211" s="115" t="str">
        <f>VLOOKUP($A211,'DO NOT MODIFY'!$A$5:$S$631,7,FALSE)</f>
        <v>low</v>
      </c>
      <c r="G211" s="115">
        <f>VLOOKUP($A211,'DO NOT MODIFY'!$A$5:$S$631,6,FALSE)</f>
        <v>64</v>
      </c>
      <c r="H211" s="151"/>
      <c r="I211" s="148" t="str">
        <f>VLOOKUP($A211,'DO NOT MODIFY'!$A$5:$S$631,10,FALSE)</f>
        <v>#5</v>
      </c>
      <c r="J211" s="115">
        <f>VLOOKUP($A211,'DO NOT MODIFY'!$A$5:$S$631,11,FALSE)</f>
        <v>1</v>
      </c>
      <c r="K211" s="115">
        <f>VLOOKUP($A211,'DO NOT MODIFY'!$A$5:$S$631,12,FALSE)</f>
        <v>1.9400000000000001E-2</v>
      </c>
      <c r="L211" s="117">
        <f t="shared" ref="L211:L274" si="18">G211*C211</f>
        <v>0</v>
      </c>
      <c r="M211" s="117">
        <f t="shared" ref="M211:M274" si="19">H211*C211</f>
        <v>0</v>
      </c>
      <c r="N211" s="117">
        <f t="shared" ref="N211:N274" si="20">C211*K211</f>
        <v>0</v>
      </c>
      <c r="O211" s="117">
        <f t="shared" si="15"/>
        <v>0</v>
      </c>
      <c r="P211" s="117">
        <f t="shared" si="16"/>
        <v>0</v>
      </c>
      <c r="Q211" s="117">
        <f t="shared" si="17"/>
        <v>0</v>
      </c>
    </row>
    <row r="212" spans="1:17" ht="15" x14ac:dyDescent="0.2">
      <c r="A212" s="88">
        <v>194</v>
      </c>
      <c r="B212" s="115">
        <f>VLOOKUP($A212,'DO NOT MODIFY'!$A$5:$S$631,2,FALSE)</f>
        <v>0</v>
      </c>
      <c r="C212" s="115">
        <f>VLOOKUP($A212,'DO NOT MODIFY'!$A$5:$S$631,3,FALSE)</f>
        <v>0</v>
      </c>
      <c r="D212" s="116" t="str">
        <f>VLOOKUP($A212,'DO NOT MODIFY'!$A$5:$S$631,4,FALSE)</f>
        <v>Physocarpus opulifolius 'Diabolo'®</v>
      </c>
      <c r="E212" s="116" t="str">
        <f>VLOOKUP($A212,'DO NOT MODIFY'!$A$5:$S$631,5,FALSE)</f>
        <v xml:space="preserve">Diabolo® Ninebark </v>
      </c>
      <c r="F212" s="115" t="str">
        <f>VLOOKUP($A212,'DO NOT MODIFY'!$A$5:$S$631,7,FALSE)</f>
        <v>low</v>
      </c>
      <c r="G212" s="115">
        <f>VLOOKUP($A212,'DO NOT MODIFY'!$A$5:$S$631,6,FALSE)</f>
        <v>50</v>
      </c>
      <c r="H212" s="151"/>
      <c r="I212" s="148" t="str">
        <f>VLOOKUP($A212,'DO NOT MODIFY'!$A$5:$S$631,10,FALSE)</f>
        <v>#5</v>
      </c>
      <c r="J212" s="115">
        <f>VLOOKUP($A212,'DO NOT MODIFY'!$A$5:$S$631,11,FALSE)</f>
        <v>1</v>
      </c>
      <c r="K212" s="115">
        <f>VLOOKUP($A212,'DO NOT MODIFY'!$A$5:$S$631,12,FALSE)</f>
        <v>1.9400000000000001E-2</v>
      </c>
      <c r="L212" s="117">
        <f t="shared" si="18"/>
        <v>0</v>
      </c>
      <c r="M212" s="117">
        <f t="shared" si="19"/>
        <v>0</v>
      </c>
      <c r="N212" s="117">
        <f t="shared" si="20"/>
        <v>0</v>
      </c>
      <c r="O212" s="117">
        <f t="shared" ref="O212:O275" si="21">IF(F212="moderate",1,0)</f>
        <v>0</v>
      </c>
      <c r="P212" s="117">
        <f t="shared" ref="P212:P275" si="22">IF(O212=1,L212,0)</f>
        <v>0</v>
      </c>
      <c r="Q212" s="117">
        <f t="shared" ref="Q212:Q275" si="23">IF(O212=0,L212,0)</f>
        <v>0</v>
      </c>
    </row>
    <row r="213" spans="1:17" ht="15" x14ac:dyDescent="0.2">
      <c r="A213" s="88">
        <v>195</v>
      </c>
      <c r="B213" s="115">
        <f>VLOOKUP($A213,'DO NOT MODIFY'!$A$5:$S$631,2,FALSE)</f>
        <v>0</v>
      </c>
      <c r="C213" s="115">
        <f>VLOOKUP($A213,'DO NOT MODIFY'!$A$5:$S$631,3,FALSE)</f>
        <v>0</v>
      </c>
      <c r="D213" s="116" t="str">
        <f>VLOOKUP($A213,'DO NOT MODIFY'!$A$5:$S$631,4,FALSE)</f>
        <v>Physocarpus opulifolius 'Dart's Gold'</v>
      </c>
      <c r="E213" s="116" t="str">
        <f>VLOOKUP($A213,'DO NOT MODIFY'!$A$5:$S$631,5,FALSE)</f>
        <v>Dart's Gold Ninebark</v>
      </c>
      <c r="F213" s="115" t="str">
        <f>VLOOKUP($A213,'DO NOT MODIFY'!$A$5:$S$631,7,FALSE)</f>
        <v>low</v>
      </c>
      <c r="G213" s="115">
        <f>VLOOKUP($A213,'DO NOT MODIFY'!$A$5:$S$631,6,FALSE)</f>
        <v>32</v>
      </c>
      <c r="H213" s="151"/>
      <c r="I213" s="148" t="str">
        <f>VLOOKUP($A213,'DO NOT MODIFY'!$A$5:$S$631,10,FALSE)</f>
        <v>#5</v>
      </c>
      <c r="J213" s="115">
        <f>VLOOKUP($A213,'DO NOT MODIFY'!$A$5:$S$631,11,FALSE)</f>
        <v>1</v>
      </c>
      <c r="K213" s="115">
        <f>VLOOKUP($A213,'DO NOT MODIFY'!$A$5:$S$631,12,FALSE)</f>
        <v>1.9400000000000001E-2</v>
      </c>
      <c r="L213" s="117">
        <f t="shared" si="18"/>
        <v>0</v>
      </c>
      <c r="M213" s="117">
        <f t="shared" si="19"/>
        <v>0</v>
      </c>
      <c r="N213" s="117">
        <f t="shared" si="20"/>
        <v>0</v>
      </c>
      <c r="O213" s="117">
        <f t="shared" si="21"/>
        <v>0</v>
      </c>
      <c r="P213" s="117">
        <f t="shared" si="22"/>
        <v>0</v>
      </c>
      <c r="Q213" s="117">
        <f t="shared" si="23"/>
        <v>0</v>
      </c>
    </row>
    <row r="214" spans="1:17" ht="15" x14ac:dyDescent="0.2">
      <c r="A214" s="88">
        <v>196</v>
      </c>
      <c r="B214" s="115">
        <f>VLOOKUP($A214,'DO NOT MODIFY'!$A$5:$S$631,2,FALSE)</f>
        <v>0</v>
      </c>
      <c r="C214" s="115">
        <f>VLOOKUP($A214,'DO NOT MODIFY'!$A$5:$S$631,3,FALSE)</f>
        <v>0</v>
      </c>
      <c r="D214" s="116" t="str">
        <f>VLOOKUP($A214,'DO NOT MODIFY'!$A$5:$S$631,4,FALSE)</f>
        <v>Picea abies '(all cultivars)'</v>
      </c>
      <c r="E214" s="116" t="str">
        <f>VLOOKUP($A214,'DO NOT MODIFY'!$A$5:$S$631,5,FALSE)</f>
        <v>Norway Spruce</v>
      </c>
      <c r="F214" s="115" t="str">
        <f>VLOOKUP($A214,'DO NOT MODIFY'!$A$5:$S$631,7,FALSE)</f>
        <v>moderate</v>
      </c>
      <c r="G214" s="115">
        <f>VLOOKUP($A214,'DO NOT MODIFY'!$A$5:$S$631,6,FALSE)</f>
        <v>32</v>
      </c>
      <c r="H214" s="151"/>
      <c r="I214" s="148" t="str">
        <f>VLOOKUP($A214,'DO NOT MODIFY'!$A$5:$S$631,10,FALSE)</f>
        <v>#5</v>
      </c>
      <c r="J214" s="115">
        <f>VLOOKUP($A214,'DO NOT MODIFY'!$A$5:$S$631,11,FALSE)</f>
        <v>1</v>
      </c>
      <c r="K214" s="115">
        <f>VLOOKUP($A214,'DO NOT MODIFY'!$A$5:$S$631,12,FALSE)</f>
        <v>1.9400000000000001E-2</v>
      </c>
      <c r="L214" s="117">
        <f t="shared" si="18"/>
        <v>0</v>
      </c>
      <c r="M214" s="117">
        <f t="shared" si="19"/>
        <v>0</v>
      </c>
      <c r="N214" s="117">
        <f t="shared" si="20"/>
        <v>0</v>
      </c>
      <c r="O214" s="117">
        <f t="shared" si="21"/>
        <v>1</v>
      </c>
      <c r="P214" s="117">
        <f t="shared" si="22"/>
        <v>0</v>
      </c>
      <c r="Q214" s="117">
        <f t="shared" si="23"/>
        <v>0</v>
      </c>
    </row>
    <row r="215" spans="1:17" ht="15" x14ac:dyDescent="0.2">
      <c r="A215" s="88">
        <v>197</v>
      </c>
      <c r="B215" s="115">
        <f>VLOOKUP($A215,'DO NOT MODIFY'!$A$5:$S$631,2,FALSE)</f>
        <v>0</v>
      </c>
      <c r="C215" s="115">
        <f>VLOOKUP($A215,'DO NOT MODIFY'!$A$5:$S$631,3,FALSE)</f>
        <v>0</v>
      </c>
      <c r="D215" s="116" t="str">
        <f>VLOOKUP($A215,'DO NOT MODIFY'!$A$5:$S$631,4,FALSE)</f>
        <v>Picea glauca (dwarf varieties)</v>
      </c>
      <c r="E215" s="116" t="str">
        <f>VLOOKUP($A215,'DO NOT MODIFY'!$A$5:$S$631,5,FALSE)</f>
        <v>Spruce</v>
      </c>
      <c r="F215" s="115" t="str">
        <f>VLOOKUP($A215,'DO NOT MODIFY'!$A$5:$S$631,7,FALSE)</f>
        <v>moderate</v>
      </c>
      <c r="G215" s="115">
        <f>VLOOKUP($A215,'DO NOT MODIFY'!$A$5:$S$631,6,FALSE)</f>
        <v>32</v>
      </c>
      <c r="H215" s="151"/>
      <c r="I215" s="148" t="str">
        <f>VLOOKUP($A215,'DO NOT MODIFY'!$A$5:$S$631,10,FALSE)</f>
        <v>#5</v>
      </c>
      <c r="J215" s="115">
        <f>VLOOKUP($A215,'DO NOT MODIFY'!$A$5:$S$631,11,FALSE)</f>
        <v>1</v>
      </c>
      <c r="K215" s="115">
        <f>VLOOKUP($A215,'DO NOT MODIFY'!$A$5:$S$631,12,FALSE)</f>
        <v>1.9400000000000001E-2</v>
      </c>
      <c r="L215" s="117">
        <f t="shared" si="18"/>
        <v>0</v>
      </c>
      <c r="M215" s="117">
        <f t="shared" si="19"/>
        <v>0</v>
      </c>
      <c r="N215" s="117">
        <f t="shared" si="20"/>
        <v>0</v>
      </c>
      <c r="O215" s="117">
        <f t="shared" si="21"/>
        <v>1</v>
      </c>
      <c r="P215" s="117">
        <f t="shared" si="22"/>
        <v>0</v>
      </c>
      <c r="Q215" s="117">
        <f t="shared" si="23"/>
        <v>0</v>
      </c>
    </row>
    <row r="216" spans="1:17" ht="15" x14ac:dyDescent="0.2">
      <c r="A216" s="88">
        <v>198</v>
      </c>
      <c r="B216" s="115">
        <f>VLOOKUP($A216,'DO NOT MODIFY'!$A$5:$S$631,2,FALSE)</f>
        <v>0</v>
      </c>
      <c r="C216" s="115">
        <f>VLOOKUP($A216,'DO NOT MODIFY'!$A$5:$S$631,3,FALSE)</f>
        <v>0</v>
      </c>
      <c r="D216" s="116" t="str">
        <f>VLOOKUP($A216,'DO NOT MODIFY'!$A$5:$S$631,4,FALSE)</f>
        <v>Picea pungens 'Globe'</v>
      </c>
      <c r="E216" s="116" t="str">
        <f>VLOOKUP($A216,'DO NOT MODIFY'!$A$5:$S$631,5,FALSE)</f>
        <v>Dwarf Globe Green Spruce</v>
      </c>
      <c r="F216" s="115" t="str">
        <f>VLOOKUP($A216,'DO NOT MODIFY'!$A$5:$S$631,7,FALSE)</f>
        <v>moderate</v>
      </c>
      <c r="G216" s="115">
        <f>VLOOKUP($A216,'DO NOT MODIFY'!$A$5:$S$631,6,FALSE)</f>
        <v>32</v>
      </c>
      <c r="H216" s="151"/>
      <c r="I216" s="148" t="str">
        <f>VLOOKUP($A216,'DO NOT MODIFY'!$A$5:$S$631,10,FALSE)</f>
        <v>#5</v>
      </c>
      <c r="J216" s="115">
        <f>VLOOKUP($A216,'DO NOT MODIFY'!$A$5:$S$631,11,FALSE)</f>
        <v>1</v>
      </c>
      <c r="K216" s="115">
        <f>VLOOKUP($A216,'DO NOT MODIFY'!$A$5:$S$631,12,FALSE)</f>
        <v>1.9400000000000001E-2</v>
      </c>
      <c r="L216" s="117">
        <f t="shared" si="18"/>
        <v>0</v>
      </c>
      <c r="M216" s="117">
        <f t="shared" si="19"/>
        <v>0</v>
      </c>
      <c r="N216" s="117">
        <f t="shared" si="20"/>
        <v>0</v>
      </c>
      <c r="O216" s="117">
        <f t="shared" si="21"/>
        <v>1</v>
      </c>
      <c r="P216" s="117">
        <f t="shared" si="22"/>
        <v>0</v>
      </c>
      <c r="Q216" s="117">
        <f t="shared" si="23"/>
        <v>0</v>
      </c>
    </row>
    <row r="217" spans="1:17" ht="15" x14ac:dyDescent="0.2">
      <c r="A217" s="88">
        <v>199</v>
      </c>
      <c r="B217" s="115">
        <f>VLOOKUP($A217,'DO NOT MODIFY'!$A$5:$S$631,2,FALSE)</f>
        <v>0</v>
      </c>
      <c r="C217" s="115">
        <f>VLOOKUP($A217,'DO NOT MODIFY'!$A$5:$S$631,3,FALSE)</f>
        <v>0</v>
      </c>
      <c r="D217" s="116" t="str">
        <f>VLOOKUP($A217,'DO NOT MODIFY'!$A$5:$S$631,4,FALSE)</f>
        <v>Picea pungens 'Glauca Globosa'</v>
      </c>
      <c r="E217" s="116" t="str">
        <f>VLOOKUP($A217,'DO NOT MODIFY'!$A$5:$S$631,5,FALSE)</f>
        <v>Dwarf Globe Blue Spruce</v>
      </c>
      <c r="F217" s="115" t="str">
        <f>VLOOKUP($A217,'DO NOT MODIFY'!$A$5:$S$631,7,FALSE)</f>
        <v>moderate</v>
      </c>
      <c r="G217" s="115">
        <f>VLOOKUP($A217,'DO NOT MODIFY'!$A$5:$S$631,6,FALSE)</f>
        <v>64</v>
      </c>
      <c r="H217" s="151"/>
      <c r="I217" s="148" t="str">
        <f>VLOOKUP($A217,'DO NOT MODIFY'!$A$5:$S$631,10,FALSE)</f>
        <v>#5</v>
      </c>
      <c r="J217" s="115">
        <f>VLOOKUP($A217,'DO NOT MODIFY'!$A$5:$S$631,11,FALSE)</f>
        <v>1</v>
      </c>
      <c r="K217" s="115">
        <f>VLOOKUP($A217,'DO NOT MODIFY'!$A$5:$S$631,12,FALSE)</f>
        <v>1.9400000000000001E-2</v>
      </c>
      <c r="L217" s="117">
        <f t="shared" si="18"/>
        <v>0</v>
      </c>
      <c r="M217" s="117">
        <f t="shared" si="19"/>
        <v>0</v>
      </c>
      <c r="N217" s="117">
        <f t="shared" si="20"/>
        <v>0</v>
      </c>
      <c r="O217" s="117">
        <f t="shared" si="21"/>
        <v>1</v>
      </c>
      <c r="P217" s="117">
        <f t="shared" si="22"/>
        <v>0</v>
      </c>
      <c r="Q217" s="117">
        <f t="shared" si="23"/>
        <v>0</v>
      </c>
    </row>
    <row r="218" spans="1:17" ht="15" x14ac:dyDescent="0.2">
      <c r="A218" s="88">
        <v>200</v>
      </c>
      <c r="B218" s="115">
        <f>VLOOKUP($A218,'DO NOT MODIFY'!$A$5:$S$631,2,FALSE)</f>
        <v>0</v>
      </c>
      <c r="C218" s="115">
        <f>VLOOKUP($A218,'DO NOT MODIFY'!$A$5:$S$631,3,FALSE)</f>
        <v>0</v>
      </c>
      <c r="D218" s="116" t="str">
        <f>VLOOKUP($A218,'DO NOT MODIFY'!$A$5:$S$631,4,FALSE)</f>
        <v>Picea pungens 'Mesa Verde'</v>
      </c>
      <c r="E218" s="116" t="str">
        <f>VLOOKUP($A218,'DO NOT MODIFY'!$A$5:$S$631,5,FALSE)</f>
        <v>Mesa Verde Spruce</v>
      </c>
      <c r="F218" s="115" t="str">
        <f>VLOOKUP($A218,'DO NOT MODIFY'!$A$5:$S$631,7,FALSE)</f>
        <v>moderate</v>
      </c>
      <c r="G218" s="115">
        <f>VLOOKUP($A218,'DO NOT MODIFY'!$A$5:$S$631,6,FALSE)</f>
        <v>50</v>
      </c>
      <c r="H218" s="151"/>
      <c r="I218" s="148" t="str">
        <f>VLOOKUP($A218,'DO NOT MODIFY'!$A$5:$S$631,10,FALSE)</f>
        <v>#5</v>
      </c>
      <c r="J218" s="115">
        <f>VLOOKUP($A218,'DO NOT MODIFY'!$A$5:$S$631,11,FALSE)</f>
        <v>1</v>
      </c>
      <c r="K218" s="115">
        <f>VLOOKUP($A218,'DO NOT MODIFY'!$A$5:$S$631,12,FALSE)</f>
        <v>1.9400000000000001E-2</v>
      </c>
      <c r="L218" s="117">
        <f t="shared" si="18"/>
        <v>0</v>
      </c>
      <c r="M218" s="117">
        <f t="shared" si="19"/>
        <v>0</v>
      </c>
      <c r="N218" s="117">
        <f t="shared" si="20"/>
        <v>0</v>
      </c>
      <c r="O218" s="117">
        <f t="shared" si="21"/>
        <v>1</v>
      </c>
      <c r="P218" s="117">
        <f t="shared" si="22"/>
        <v>0</v>
      </c>
      <c r="Q218" s="117">
        <f t="shared" si="23"/>
        <v>0</v>
      </c>
    </row>
    <row r="219" spans="1:17" ht="15" x14ac:dyDescent="0.2">
      <c r="A219" s="88">
        <v>201</v>
      </c>
      <c r="B219" s="115">
        <f>VLOOKUP($A219,'DO NOT MODIFY'!$A$5:$S$631,2,FALSE)</f>
        <v>0</v>
      </c>
      <c r="C219" s="115">
        <f>VLOOKUP($A219,'DO NOT MODIFY'!$A$5:$S$631,3,FALSE)</f>
        <v>0</v>
      </c>
      <c r="D219" s="116" t="str">
        <f>VLOOKUP($A219,'DO NOT MODIFY'!$A$5:$S$631,4,FALSE)</f>
        <v>Picea pungens 'Montgomery'</v>
      </c>
      <c r="E219" s="116" t="str">
        <f>VLOOKUP($A219,'DO NOT MODIFY'!$A$5:$S$631,5,FALSE)</f>
        <v>Montgomery Spruce</v>
      </c>
      <c r="F219" s="115" t="str">
        <f>VLOOKUP($A219,'DO NOT MODIFY'!$A$5:$S$631,7,FALSE)</f>
        <v>moderate</v>
      </c>
      <c r="G219" s="115">
        <f>VLOOKUP($A219,'DO NOT MODIFY'!$A$5:$S$631,6,FALSE)</f>
        <v>64</v>
      </c>
      <c r="H219" s="151"/>
      <c r="I219" s="148" t="str">
        <f>VLOOKUP($A219,'DO NOT MODIFY'!$A$5:$S$631,10,FALSE)</f>
        <v>#5</v>
      </c>
      <c r="J219" s="115">
        <f>VLOOKUP($A219,'DO NOT MODIFY'!$A$5:$S$631,11,FALSE)</f>
        <v>1</v>
      </c>
      <c r="K219" s="115">
        <f>VLOOKUP($A219,'DO NOT MODIFY'!$A$5:$S$631,12,FALSE)</f>
        <v>1.9400000000000001E-2</v>
      </c>
      <c r="L219" s="117">
        <f t="shared" si="18"/>
        <v>0</v>
      </c>
      <c r="M219" s="117">
        <f t="shared" si="19"/>
        <v>0</v>
      </c>
      <c r="N219" s="117">
        <f t="shared" si="20"/>
        <v>0</v>
      </c>
      <c r="O219" s="117">
        <f t="shared" si="21"/>
        <v>1</v>
      </c>
      <c r="P219" s="117">
        <f t="shared" si="22"/>
        <v>0</v>
      </c>
      <c r="Q219" s="117">
        <f t="shared" si="23"/>
        <v>0</v>
      </c>
    </row>
    <row r="220" spans="1:17" ht="15" x14ac:dyDescent="0.2">
      <c r="A220" s="88">
        <v>202</v>
      </c>
      <c r="B220" s="115">
        <f>VLOOKUP($A220,'DO NOT MODIFY'!$A$5:$S$631,2,FALSE)</f>
        <v>0</v>
      </c>
      <c r="C220" s="115">
        <f>VLOOKUP($A220,'DO NOT MODIFY'!$A$5:$S$631,3,FALSE)</f>
        <v>0</v>
      </c>
      <c r="D220" s="116" t="str">
        <f>VLOOKUP($A220,'DO NOT MODIFY'!$A$5:$S$631,4,FALSE)</f>
        <v>Picea pungens 'Sester Dwarf'</v>
      </c>
      <c r="E220" s="116" t="str">
        <f>VLOOKUP($A220,'DO NOT MODIFY'!$A$5:$S$631,5,FALSE)</f>
        <v>Dwarf Blue Spruce</v>
      </c>
      <c r="F220" s="115" t="str">
        <f>VLOOKUP($A220,'DO NOT MODIFY'!$A$5:$S$631,7,FALSE)</f>
        <v>moderate</v>
      </c>
      <c r="G220" s="115">
        <f>VLOOKUP($A220,'DO NOT MODIFY'!$A$5:$S$631,6,FALSE)</f>
        <v>32</v>
      </c>
      <c r="H220" s="151"/>
      <c r="I220" s="148" t="str">
        <f>VLOOKUP($A220,'DO NOT MODIFY'!$A$5:$S$631,10,FALSE)</f>
        <v>#5</v>
      </c>
      <c r="J220" s="115">
        <f>VLOOKUP($A220,'DO NOT MODIFY'!$A$5:$S$631,11,FALSE)</f>
        <v>1</v>
      </c>
      <c r="K220" s="115">
        <f>VLOOKUP($A220,'DO NOT MODIFY'!$A$5:$S$631,12,FALSE)</f>
        <v>1.9400000000000001E-2</v>
      </c>
      <c r="L220" s="117">
        <f t="shared" si="18"/>
        <v>0</v>
      </c>
      <c r="M220" s="117">
        <f t="shared" si="19"/>
        <v>0</v>
      </c>
      <c r="N220" s="117">
        <f t="shared" si="20"/>
        <v>0</v>
      </c>
      <c r="O220" s="117">
        <f t="shared" si="21"/>
        <v>1</v>
      </c>
      <c r="P220" s="117">
        <f t="shared" si="22"/>
        <v>0</v>
      </c>
      <c r="Q220" s="117">
        <f t="shared" si="23"/>
        <v>0</v>
      </c>
    </row>
    <row r="221" spans="1:17" ht="15" x14ac:dyDescent="0.2">
      <c r="A221" s="88">
        <v>203</v>
      </c>
      <c r="B221" s="115">
        <f>VLOOKUP($A221,'DO NOT MODIFY'!$A$5:$S$631,2,FALSE)</f>
        <v>0</v>
      </c>
      <c r="C221" s="115">
        <f>VLOOKUP($A221,'DO NOT MODIFY'!$A$5:$S$631,3,FALSE)</f>
        <v>0</v>
      </c>
      <c r="D221" s="116" t="str">
        <f>VLOOKUP($A221,'DO NOT MODIFY'!$A$5:$S$631,4,FALSE)</f>
        <v>Picea pungens 'Waldbrunn'</v>
      </c>
      <c r="E221" s="116" t="str">
        <f>VLOOKUP($A221,'DO NOT MODIFY'!$A$5:$S$631,5,FALSE)</f>
        <v>Waldbrunn Spruce</v>
      </c>
      <c r="F221" s="115" t="str">
        <f>VLOOKUP($A221,'DO NOT MODIFY'!$A$5:$S$631,7,FALSE)</f>
        <v>moderate</v>
      </c>
      <c r="G221" s="115">
        <f>VLOOKUP($A221,'DO NOT MODIFY'!$A$5:$S$631,6,FALSE)</f>
        <v>32</v>
      </c>
      <c r="H221" s="151"/>
      <c r="I221" s="148" t="str">
        <f>VLOOKUP($A221,'DO NOT MODIFY'!$A$5:$S$631,10,FALSE)</f>
        <v>#5</v>
      </c>
      <c r="J221" s="115">
        <f>VLOOKUP($A221,'DO NOT MODIFY'!$A$5:$S$631,11,FALSE)</f>
        <v>1</v>
      </c>
      <c r="K221" s="115">
        <f>VLOOKUP($A221,'DO NOT MODIFY'!$A$5:$S$631,12,FALSE)</f>
        <v>1.9400000000000001E-2</v>
      </c>
      <c r="L221" s="117">
        <f t="shared" si="18"/>
        <v>0</v>
      </c>
      <c r="M221" s="117">
        <f t="shared" si="19"/>
        <v>0</v>
      </c>
      <c r="N221" s="117">
        <f t="shared" si="20"/>
        <v>0</v>
      </c>
      <c r="O221" s="117">
        <f t="shared" si="21"/>
        <v>1</v>
      </c>
      <c r="P221" s="117">
        <f t="shared" si="22"/>
        <v>0</v>
      </c>
      <c r="Q221" s="117">
        <f t="shared" si="23"/>
        <v>0</v>
      </c>
    </row>
    <row r="222" spans="1:17" ht="15" x14ac:dyDescent="0.2">
      <c r="A222" s="88">
        <v>204</v>
      </c>
      <c r="B222" s="115">
        <f>VLOOKUP($A222,'DO NOT MODIFY'!$A$5:$S$631,2,FALSE)</f>
        <v>0</v>
      </c>
      <c r="C222" s="115">
        <f>VLOOKUP($A222,'DO NOT MODIFY'!$A$5:$S$631,3,FALSE)</f>
        <v>0</v>
      </c>
      <c r="D222" s="116" t="str">
        <f>VLOOKUP($A222,'DO NOT MODIFY'!$A$5:$S$631,4,FALSE)</f>
        <v>Pinus edulis</v>
      </c>
      <c r="E222" s="116" t="str">
        <f>VLOOKUP($A222,'DO NOT MODIFY'!$A$5:$S$631,5,FALSE)</f>
        <v>Dwarf Piñon Pine</v>
      </c>
      <c r="F222" s="115" t="str">
        <f>VLOOKUP($A222,'DO NOT MODIFY'!$A$5:$S$631,7,FALSE)</f>
        <v>very low</v>
      </c>
      <c r="G222" s="115">
        <f>VLOOKUP($A222,'DO NOT MODIFY'!$A$5:$S$631,6,FALSE)</f>
        <v>32</v>
      </c>
      <c r="H222" s="151"/>
      <c r="I222" s="148" t="str">
        <f>VLOOKUP($A222,'DO NOT MODIFY'!$A$5:$S$631,10,FALSE)</f>
        <v>#5</v>
      </c>
      <c r="J222" s="115">
        <f>VLOOKUP($A222,'DO NOT MODIFY'!$A$5:$S$631,11,FALSE)</f>
        <v>1</v>
      </c>
      <c r="K222" s="115">
        <f>VLOOKUP($A222,'DO NOT MODIFY'!$A$5:$S$631,12,FALSE)</f>
        <v>1.9400000000000001E-2</v>
      </c>
      <c r="L222" s="117">
        <f t="shared" si="18"/>
        <v>0</v>
      </c>
      <c r="M222" s="117">
        <f t="shared" si="19"/>
        <v>0</v>
      </c>
      <c r="N222" s="117">
        <f t="shared" si="20"/>
        <v>0</v>
      </c>
      <c r="O222" s="117">
        <f t="shared" si="21"/>
        <v>0</v>
      </c>
      <c r="P222" s="117">
        <f t="shared" si="22"/>
        <v>0</v>
      </c>
      <c r="Q222" s="117">
        <f t="shared" si="23"/>
        <v>0</v>
      </c>
    </row>
    <row r="223" spans="1:17" ht="15" x14ac:dyDescent="0.2">
      <c r="A223" s="88">
        <v>205</v>
      </c>
      <c r="B223" s="115">
        <f>VLOOKUP($A223,'DO NOT MODIFY'!$A$5:$S$631,2,FALSE)</f>
        <v>0</v>
      </c>
      <c r="C223" s="115">
        <f>VLOOKUP($A223,'DO NOT MODIFY'!$A$5:$S$631,3,FALSE)</f>
        <v>0</v>
      </c>
      <c r="D223" s="116" t="str">
        <f>VLOOKUP($A223,'DO NOT MODIFY'!$A$5:$S$631,4,FALSE)</f>
        <v>Pinus densiflora 'globosa'</v>
      </c>
      <c r="E223" s="116" t="str">
        <f>VLOOKUP($A223,'DO NOT MODIFY'!$A$5:$S$631,5,FALSE)</f>
        <v>Compact Tanyosho Pine</v>
      </c>
      <c r="F223" s="115" t="str">
        <f>VLOOKUP($A223,'DO NOT MODIFY'!$A$5:$S$631,7,FALSE)</f>
        <v>low</v>
      </c>
      <c r="G223" s="115">
        <f>VLOOKUP($A223,'DO NOT MODIFY'!$A$5:$S$631,6,FALSE)</f>
        <v>100</v>
      </c>
      <c r="H223" s="151"/>
      <c r="I223" s="148" t="str">
        <f>VLOOKUP($A223,'DO NOT MODIFY'!$A$5:$S$631,10,FALSE)</f>
        <v>#6</v>
      </c>
      <c r="J223" s="115">
        <f>VLOOKUP($A223,'DO NOT MODIFY'!$A$5:$S$631,11,FALSE)</f>
        <v>1</v>
      </c>
      <c r="K223" s="115">
        <f>VLOOKUP($A223,'DO NOT MODIFY'!$A$5:$S$631,12,FALSE)</f>
        <v>1.9400000000000001E-2</v>
      </c>
      <c r="L223" s="117">
        <f t="shared" si="18"/>
        <v>0</v>
      </c>
      <c r="M223" s="117">
        <f t="shared" si="19"/>
        <v>0</v>
      </c>
      <c r="N223" s="117">
        <f t="shared" si="20"/>
        <v>0</v>
      </c>
      <c r="O223" s="117">
        <f t="shared" si="21"/>
        <v>0</v>
      </c>
      <c r="P223" s="117">
        <f t="shared" si="22"/>
        <v>0</v>
      </c>
      <c r="Q223" s="117">
        <f t="shared" si="23"/>
        <v>0</v>
      </c>
    </row>
    <row r="224" spans="1:17" ht="15" x14ac:dyDescent="0.2">
      <c r="A224" s="88">
        <v>206</v>
      </c>
      <c r="B224" s="115">
        <f>VLOOKUP($A224,'DO NOT MODIFY'!$A$5:$S$631,2,FALSE)</f>
        <v>0</v>
      </c>
      <c r="C224" s="115">
        <f>VLOOKUP($A224,'DO NOT MODIFY'!$A$5:$S$631,3,FALSE)</f>
        <v>0</v>
      </c>
      <c r="D224" s="116" t="str">
        <f>VLOOKUP($A224,'DO NOT MODIFY'!$A$5:$S$631,4,FALSE)</f>
        <v>Pinus mugo 'Mops'</v>
      </c>
      <c r="E224" s="116" t="str">
        <f>VLOOKUP($A224,'DO NOT MODIFY'!$A$5:$S$631,5,FALSE)</f>
        <v xml:space="preserve">Miniature Mugo Pine </v>
      </c>
      <c r="F224" s="115" t="str">
        <f>VLOOKUP($A224,'DO NOT MODIFY'!$A$5:$S$631,7,FALSE)</f>
        <v>low</v>
      </c>
      <c r="G224" s="115">
        <f>VLOOKUP($A224,'DO NOT MODIFY'!$A$5:$S$631,6,FALSE)</f>
        <v>32</v>
      </c>
      <c r="H224" s="151"/>
      <c r="I224" s="148" t="str">
        <f>VLOOKUP($A224,'DO NOT MODIFY'!$A$5:$S$631,10,FALSE)</f>
        <v>#5</v>
      </c>
      <c r="J224" s="115">
        <f>VLOOKUP($A224,'DO NOT MODIFY'!$A$5:$S$631,11,FALSE)</f>
        <v>1</v>
      </c>
      <c r="K224" s="115">
        <f>VLOOKUP($A224,'DO NOT MODIFY'!$A$5:$S$631,12,FALSE)</f>
        <v>1.9400000000000001E-2</v>
      </c>
      <c r="L224" s="117">
        <f t="shared" si="18"/>
        <v>0</v>
      </c>
      <c r="M224" s="117">
        <f t="shared" si="19"/>
        <v>0</v>
      </c>
      <c r="N224" s="117">
        <f t="shared" si="20"/>
        <v>0</v>
      </c>
      <c r="O224" s="117">
        <f t="shared" si="21"/>
        <v>0</v>
      </c>
      <c r="P224" s="117">
        <f t="shared" si="22"/>
        <v>0</v>
      </c>
      <c r="Q224" s="117">
        <f t="shared" si="23"/>
        <v>0</v>
      </c>
    </row>
    <row r="225" spans="1:17" ht="15" x14ac:dyDescent="0.2">
      <c r="A225" s="88">
        <v>207</v>
      </c>
      <c r="B225" s="115">
        <f>VLOOKUP($A225,'DO NOT MODIFY'!$A$5:$S$631,2,FALSE)</f>
        <v>0</v>
      </c>
      <c r="C225" s="115">
        <f>VLOOKUP($A225,'DO NOT MODIFY'!$A$5:$S$631,3,FALSE)</f>
        <v>0</v>
      </c>
      <c r="D225" s="116" t="str">
        <f>VLOOKUP($A225,'DO NOT MODIFY'!$A$5:$S$631,4,FALSE)</f>
        <v>Pinus mugo pumilio</v>
      </c>
      <c r="E225" s="116" t="str">
        <f>VLOOKUP($A225,'DO NOT MODIFY'!$A$5:$S$631,5,FALSE)</f>
        <v>Dwarf Mugo Pine</v>
      </c>
      <c r="F225" s="115" t="str">
        <f>VLOOKUP($A225,'DO NOT MODIFY'!$A$5:$S$631,7,FALSE)</f>
        <v>low</v>
      </c>
      <c r="G225" s="115">
        <f>VLOOKUP($A225,'DO NOT MODIFY'!$A$5:$S$631,6,FALSE)</f>
        <v>50</v>
      </c>
      <c r="H225" s="151"/>
      <c r="I225" s="148" t="str">
        <f>VLOOKUP($A225,'DO NOT MODIFY'!$A$5:$S$631,10,FALSE)</f>
        <v>#5</v>
      </c>
      <c r="J225" s="115">
        <f>VLOOKUP($A225,'DO NOT MODIFY'!$A$5:$S$631,11,FALSE)</f>
        <v>1</v>
      </c>
      <c r="K225" s="115">
        <f>VLOOKUP($A225,'DO NOT MODIFY'!$A$5:$S$631,12,FALSE)</f>
        <v>1.9400000000000001E-2</v>
      </c>
      <c r="L225" s="117">
        <f t="shared" si="18"/>
        <v>0</v>
      </c>
      <c r="M225" s="117">
        <f t="shared" si="19"/>
        <v>0</v>
      </c>
      <c r="N225" s="117">
        <f t="shared" si="20"/>
        <v>0</v>
      </c>
      <c r="O225" s="117">
        <f t="shared" si="21"/>
        <v>0</v>
      </c>
      <c r="P225" s="117">
        <f t="shared" si="22"/>
        <v>0</v>
      </c>
      <c r="Q225" s="117">
        <f t="shared" si="23"/>
        <v>0</v>
      </c>
    </row>
    <row r="226" spans="1:17" ht="15" x14ac:dyDescent="0.2">
      <c r="A226" s="88">
        <v>208</v>
      </c>
      <c r="B226" s="115">
        <f>VLOOKUP($A226,'DO NOT MODIFY'!$A$5:$S$631,2,FALSE)</f>
        <v>0</v>
      </c>
      <c r="C226" s="115">
        <f>VLOOKUP($A226,'DO NOT MODIFY'!$A$5:$S$631,3,FALSE)</f>
        <v>0</v>
      </c>
      <c r="D226" s="116" t="str">
        <f>VLOOKUP($A226,'DO NOT MODIFY'!$A$5:$S$631,4,FALSE)</f>
        <v>Pinus mugo 'Slowmound'</v>
      </c>
      <c r="E226" s="116" t="str">
        <f>VLOOKUP($A226,'DO NOT MODIFY'!$A$5:$S$631,5,FALSE)</f>
        <v>Slowmound Mugo Pine</v>
      </c>
      <c r="F226" s="115" t="str">
        <f>VLOOKUP($A226,'DO NOT MODIFY'!$A$5:$S$631,7,FALSE)</f>
        <v>low</v>
      </c>
      <c r="G226" s="115">
        <f>VLOOKUP($A226,'DO NOT MODIFY'!$A$5:$S$631,6,FALSE)</f>
        <v>50</v>
      </c>
      <c r="H226" s="151"/>
      <c r="I226" s="148" t="str">
        <f>VLOOKUP($A226,'DO NOT MODIFY'!$A$5:$S$631,10,FALSE)</f>
        <v>#5</v>
      </c>
      <c r="J226" s="115">
        <f>VLOOKUP($A226,'DO NOT MODIFY'!$A$5:$S$631,11,FALSE)</f>
        <v>1</v>
      </c>
      <c r="K226" s="115">
        <f>VLOOKUP($A226,'DO NOT MODIFY'!$A$5:$S$631,12,FALSE)</f>
        <v>1.9400000000000001E-2</v>
      </c>
      <c r="L226" s="117">
        <f t="shared" si="18"/>
        <v>0</v>
      </c>
      <c r="M226" s="117">
        <f t="shared" si="19"/>
        <v>0</v>
      </c>
      <c r="N226" s="117">
        <f t="shared" si="20"/>
        <v>0</v>
      </c>
      <c r="O226" s="117">
        <f t="shared" si="21"/>
        <v>0</v>
      </c>
      <c r="P226" s="117">
        <f t="shared" si="22"/>
        <v>0</v>
      </c>
      <c r="Q226" s="117">
        <f t="shared" si="23"/>
        <v>0</v>
      </c>
    </row>
    <row r="227" spans="1:17" ht="15" x14ac:dyDescent="0.2">
      <c r="A227" s="88">
        <v>209</v>
      </c>
      <c r="B227" s="115">
        <f>VLOOKUP($A227,'DO NOT MODIFY'!$A$5:$S$631,2,FALSE)</f>
        <v>0</v>
      </c>
      <c r="C227" s="115">
        <f>VLOOKUP($A227,'DO NOT MODIFY'!$A$5:$S$631,3,FALSE)</f>
        <v>0</v>
      </c>
      <c r="D227" s="116" t="str">
        <f>VLOOKUP($A227,'DO NOT MODIFY'!$A$5:$S$631,4,FALSE)</f>
        <v>Potentilla fruticosa 'Dakota Sun'</v>
      </c>
      <c r="E227" s="116" t="str">
        <f>VLOOKUP($A227,'DO NOT MODIFY'!$A$5:$S$631,5,FALSE)</f>
        <v>Dakota Sunspot Potentilla</v>
      </c>
      <c r="F227" s="115" t="str">
        <f>VLOOKUP($A227,'DO NOT MODIFY'!$A$5:$S$631,7,FALSE)</f>
        <v>low</v>
      </c>
      <c r="G227" s="115">
        <f>VLOOKUP($A227,'DO NOT MODIFY'!$A$5:$S$631,6,FALSE)</f>
        <v>32</v>
      </c>
      <c r="H227" s="151"/>
      <c r="I227" s="148" t="str">
        <f>VLOOKUP($A227,'DO NOT MODIFY'!$A$5:$S$631,10,FALSE)</f>
        <v>#5</v>
      </c>
      <c r="J227" s="115">
        <f>VLOOKUP($A227,'DO NOT MODIFY'!$A$5:$S$631,11,FALSE)</f>
        <v>1</v>
      </c>
      <c r="K227" s="115">
        <f>VLOOKUP($A227,'DO NOT MODIFY'!$A$5:$S$631,12,FALSE)</f>
        <v>1.9400000000000001E-2</v>
      </c>
      <c r="L227" s="117">
        <f t="shared" si="18"/>
        <v>0</v>
      </c>
      <c r="M227" s="117">
        <f t="shared" si="19"/>
        <v>0</v>
      </c>
      <c r="N227" s="117">
        <f t="shared" si="20"/>
        <v>0</v>
      </c>
      <c r="O227" s="117">
        <f t="shared" si="21"/>
        <v>0</v>
      </c>
      <c r="P227" s="117">
        <f t="shared" si="22"/>
        <v>0</v>
      </c>
      <c r="Q227" s="117">
        <f t="shared" si="23"/>
        <v>0</v>
      </c>
    </row>
    <row r="228" spans="1:17" ht="15" x14ac:dyDescent="0.2">
      <c r="A228" s="88">
        <v>210</v>
      </c>
      <c r="B228" s="115">
        <f>VLOOKUP($A228,'DO NOT MODIFY'!$A$5:$S$631,2,FALSE)</f>
        <v>0</v>
      </c>
      <c r="C228" s="115">
        <f>VLOOKUP($A228,'DO NOT MODIFY'!$A$5:$S$631,3,FALSE)</f>
        <v>0</v>
      </c>
      <c r="D228" s="116" t="str">
        <f>VLOOKUP($A228,'DO NOT MODIFY'!$A$5:$S$631,4,FALSE)</f>
        <v>Potentilla fruticosa 'Mango Tango'</v>
      </c>
      <c r="E228" s="116" t="str">
        <f>VLOOKUP($A228,'DO NOT MODIFY'!$A$5:$S$631,5,FALSE)</f>
        <v>Mango Tango Potentilla</v>
      </c>
      <c r="F228" s="115" t="str">
        <f>VLOOKUP($A228,'DO NOT MODIFY'!$A$5:$S$631,7,FALSE)</f>
        <v>low</v>
      </c>
      <c r="G228" s="115">
        <f>VLOOKUP($A228,'DO NOT MODIFY'!$A$5:$S$631,6,FALSE)</f>
        <v>32</v>
      </c>
      <c r="H228" s="151"/>
      <c r="I228" s="148" t="str">
        <f>VLOOKUP($A228,'DO NOT MODIFY'!$A$5:$S$631,10,FALSE)</f>
        <v>#5</v>
      </c>
      <c r="J228" s="115">
        <f>VLOOKUP($A228,'DO NOT MODIFY'!$A$5:$S$631,11,FALSE)</f>
        <v>1</v>
      </c>
      <c r="K228" s="115">
        <f>VLOOKUP($A228,'DO NOT MODIFY'!$A$5:$S$631,12,FALSE)</f>
        <v>1.9400000000000001E-2</v>
      </c>
      <c r="L228" s="117">
        <f t="shared" si="18"/>
        <v>0</v>
      </c>
      <c r="M228" s="117">
        <f t="shared" si="19"/>
        <v>0</v>
      </c>
      <c r="N228" s="117">
        <f t="shared" si="20"/>
        <v>0</v>
      </c>
      <c r="O228" s="117">
        <f t="shared" si="21"/>
        <v>0</v>
      </c>
      <c r="P228" s="117">
        <f t="shared" si="22"/>
        <v>0</v>
      </c>
      <c r="Q228" s="117">
        <f t="shared" si="23"/>
        <v>0</v>
      </c>
    </row>
    <row r="229" spans="1:17" ht="15" x14ac:dyDescent="0.2">
      <c r="A229" s="88">
        <v>211</v>
      </c>
      <c r="B229" s="115">
        <f>VLOOKUP($A229,'DO NOT MODIFY'!$A$5:$S$631,2,FALSE)</f>
        <v>0</v>
      </c>
      <c r="C229" s="115">
        <f>VLOOKUP($A229,'DO NOT MODIFY'!$A$5:$S$631,3,FALSE)</f>
        <v>0</v>
      </c>
      <c r="D229" s="116" t="str">
        <f>VLOOKUP($A229,'DO NOT MODIFY'!$A$5:$S$631,4,FALSE)</f>
        <v>Potentilla fruticosa 'Pink Beauty</v>
      </c>
      <c r="E229" s="116" t="str">
        <f>VLOOKUP($A229,'DO NOT MODIFY'!$A$5:$S$631,5,FALSE)</f>
        <v>Pink Beauty Potentilla</v>
      </c>
      <c r="F229" s="115" t="str">
        <f>VLOOKUP($A229,'DO NOT MODIFY'!$A$5:$S$631,7,FALSE)</f>
        <v>low</v>
      </c>
      <c r="G229" s="115">
        <f>VLOOKUP($A229,'DO NOT MODIFY'!$A$5:$S$631,6,FALSE)</f>
        <v>32</v>
      </c>
      <c r="H229" s="151"/>
      <c r="I229" s="148" t="str">
        <f>VLOOKUP($A229,'DO NOT MODIFY'!$A$5:$S$631,10,FALSE)</f>
        <v>#5</v>
      </c>
      <c r="J229" s="115">
        <f>VLOOKUP($A229,'DO NOT MODIFY'!$A$5:$S$631,11,FALSE)</f>
        <v>1</v>
      </c>
      <c r="K229" s="115">
        <f>VLOOKUP($A229,'DO NOT MODIFY'!$A$5:$S$631,12,FALSE)</f>
        <v>1.9400000000000001E-2</v>
      </c>
      <c r="L229" s="117">
        <f t="shared" si="18"/>
        <v>0</v>
      </c>
      <c r="M229" s="117">
        <f t="shared" si="19"/>
        <v>0</v>
      </c>
      <c r="N229" s="117">
        <f t="shared" si="20"/>
        <v>0</v>
      </c>
      <c r="O229" s="117">
        <f t="shared" si="21"/>
        <v>0</v>
      </c>
      <c r="P229" s="117">
        <f t="shared" si="22"/>
        <v>0</v>
      </c>
      <c r="Q229" s="117">
        <f t="shared" si="23"/>
        <v>0</v>
      </c>
    </row>
    <row r="230" spans="1:17" ht="15" x14ac:dyDescent="0.2">
      <c r="A230" s="88">
        <v>212</v>
      </c>
      <c r="B230" s="115">
        <f>VLOOKUP($A230,'DO NOT MODIFY'!$A$5:$S$631,2,FALSE)</f>
        <v>0</v>
      </c>
      <c r="C230" s="115">
        <f>VLOOKUP($A230,'DO NOT MODIFY'!$A$5:$S$631,3,FALSE)</f>
        <v>0</v>
      </c>
      <c r="D230" s="116" t="str">
        <f>VLOOKUP($A230,'DO NOT MODIFY'!$A$5:$S$631,4,FALSE)</f>
        <v>Potentilla fruticosa 'Prairie Snow'</v>
      </c>
      <c r="E230" s="116" t="str">
        <f>VLOOKUP($A230,'DO NOT MODIFY'!$A$5:$S$631,5,FALSE)</f>
        <v>Prairie Snow Potentilla</v>
      </c>
      <c r="F230" s="115" t="str">
        <f>VLOOKUP($A230,'DO NOT MODIFY'!$A$5:$S$631,7,FALSE)</f>
        <v>low</v>
      </c>
      <c r="G230" s="115">
        <f>VLOOKUP($A230,'DO NOT MODIFY'!$A$5:$S$631,6,FALSE)</f>
        <v>32</v>
      </c>
      <c r="H230" s="151"/>
      <c r="I230" s="148" t="str">
        <f>VLOOKUP($A230,'DO NOT MODIFY'!$A$5:$S$631,10,FALSE)</f>
        <v>#5</v>
      </c>
      <c r="J230" s="115">
        <f>VLOOKUP($A230,'DO NOT MODIFY'!$A$5:$S$631,11,FALSE)</f>
        <v>1</v>
      </c>
      <c r="K230" s="115">
        <f>VLOOKUP($A230,'DO NOT MODIFY'!$A$5:$S$631,12,FALSE)</f>
        <v>1.9400000000000001E-2</v>
      </c>
      <c r="L230" s="117">
        <f t="shared" si="18"/>
        <v>0</v>
      </c>
      <c r="M230" s="117">
        <f t="shared" si="19"/>
        <v>0</v>
      </c>
      <c r="N230" s="117">
        <f t="shared" si="20"/>
        <v>0</v>
      </c>
      <c r="O230" s="117">
        <f t="shared" si="21"/>
        <v>0</v>
      </c>
      <c r="P230" s="117">
        <f t="shared" si="22"/>
        <v>0</v>
      </c>
      <c r="Q230" s="117">
        <f t="shared" si="23"/>
        <v>0</v>
      </c>
    </row>
    <row r="231" spans="1:17" ht="15" x14ac:dyDescent="0.2">
      <c r="A231" s="88">
        <v>213</v>
      </c>
      <c r="B231" s="115">
        <f>VLOOKUP($A231,'DO NOT MODIFY'!$A$5:$S$631,2,FALSE)</f>
        <v>0</v>
      </c>
      <c r="C231" s="115">
        <f>VLOOKUP($A231,'DO NOT MODIFY'!$A$5:$S$631,3,FALSE)</f>
        <v>0</v>
      </c>
      <c r="D231" s="116" t="str">
        <f>VLOOKUP($A231,'DO NOT MODIFY'!$A$5:$S$631,4,FALSE)</f>
        <v>Potentilla fruticosa 'Red Robin'</v>
      </c>
      <c r="E231" s="116" t="str">
        <f>VLOOKUP($A231,'DO NOT MODIFY'!$A$5:$S$631,5,FALSE)</f>
        <v>Red Robin Potentilla</v>
      </c>
      <c r="F231" s="115" t="str">
        <f>VLOOKUP($A231,'DO NOT MODIFY'!$A$5:$S$631,7,FALSE)</f>
        <v>low</v>
      </c>
      <c r="G231" s="115">
        <f>VLOOKUP($A231,'DO NOT MODIFY'!$A$5:$S$631,6,FALSE)</f>
        <v>32</v>
      </c>
      <c r="H231" s="151"/>
      <c r="I231" s="148" t="str">
        <f>VLOOKUP($A231,'DO NOT MODIFY'!$A$5:$S$631,10,FALSE)</f>
        <v>#5</v>
      </c>
      <c r="J231" s="115">
        <f>VLOOKUP($A231,'DO NOT MODIFY'!$A$5:$S$631,11,FALSE)</f>
        <v>1</v>
      </c>
      <c r="K231" s="115">
        <f>VLOOKUP($A231,'DO NOT MODIFY'!$A$5:$S$631,12,FALSE)</f>
        <v>1.9400000000000001E-2</v>
      </c>
      <c r="L231" s="117">
        <f t="shared" si="18"/>
        <v>0</v>
      </c>
      <c r="M231" s="117">
        <f t="shared" si="19"/>
        <v>0</v>
      </c>
      <c r="N231" s="117">
        <f t="shared" si="20"/>
        <v>0</v>
      </c>
      <c r="O231" s="117">
        <f t="shared" si="21"/>
        <v>0</v>
      </c>
      <c r="P231" s="117">
        <f t="shared" si="22"/>
        <v>0</v>
      </c>
      <c r="Q231" s="117">
        <f t="shared" si="23"/>
        <v>0</v>
      </c>
    </row>
    <row r="232" spans="1:17" ht="15" x14ac:dyDescent="0.2">
      <c r="A232" s="88">
        <v>214</v>
      </c>
      <c r="B232" s="115">
        <f>VLOOKUP($A232,'DO NOT MODIFY'!$A$5:$S$631,2,FALSE)</f>
        <v>0</v>
      </c>
      <c r="C232" s="115">
        <f>VLOOKUP($A232,'DO NOT MODIFY'!$A$5:$S$631,3,FALSE)</f>
        <v>0</v>
      </c>
      <c r="D232" s="116" t="str">
        <f>VLOOKUP($A232,'DO NOT MODIFY'!$A$5:$S$631,4,FALSE)</f>
        <v>Prunus americana</v>
      </c>
      <c r="E232" s="116" t="str">
        <f>VLOOKUP($A232,'DO NOT MODIFY'!$A$5:$S$631,5,FALSE)</f>
        <v>American Plum</v>
      </c>
      <c r="F232" s="115" t="str">
        <f>VLOOKUP($A232,'DO NOT MODIFY'!$A$5:$S$631,7,FALSE)</f>
        <v>low</v>
      </c>
      <c r="G232" s="115">
        <f>VLOOKUP($A232,'DO NOT MODIFY'!$A$5:$S$631,6,FALSE)</f>
        <v>100</v>
      </c>
      <c r="H232" s="151"/>
      <c r="I232" s="148" t="str">
        <f>VLOOKUP($A232,'DO NOT MODIFY'!$A$5:$S$631,10,FALSE)</f>
        <v>#5</v>
      </c>
      <c r="J232" s="115">
        <f>VLOOKUP($A232,'DO NOT MODIFY'!$A$5:$S$631,11,FALSE)</f>
        <v>1</v>
      </c>
      <c r="K232" s="115">
        <f>VLOOKUP($A232,'DO NOT MODIFY'!$A$5:$S$631,12,FALSE)</f>
        <v>1.9400000000000001E-2</v>
      </c>
      <c r="L232" s="117">
        <f t="shared" si="18"/>
        <v>0</v>
      </c>
      <c r="M232" s="117">
        <f t="shared" si="19"/>
        <v>0</v>
      </c>
      <c r="N232" s="117">
        <f t="shared" si="20"/>
        <v>0</v>
      </c>
      <c r="O232" s="117">
        <f t="shared" si="21"/>
        <v>0</v>
      </c>
      <c r="P232" s="117">
        <f t="shared" si="22"/>
        <v>0</v>
      </c>
      <c r="Q232" s="117">
        <f t="shared" si="23"/>
        <v>0</v>
      </c>
    </row>
    <row r="233" spans="1:17" ht="15" x14ac:dyDescent="0.2">
      <c r="A233" s="88">
        <v>215</v>
      </c>
      <c r="B233" s="115">
        <f>VLOOKUP($A233,'DO NOT MODIFY'!$A$5:$S$631,2,FALSE)</f>
        <v>0</v>
      </c>
      <c r="C233" s="115">
        <f>VLOOKUP($A233,'DO NOT MODIFY'!$A$5:$S$631,3,FALSE)</f>
        <v>0</v>
      </c>
      <c r="D233" s="116" t="str">
        <f>VLOOKUP($A233,'DO NOT MODIFY'!$A$5:$S$631,4,FALSE)</f>
        <v xml:space="preserve">Prunus besseyi </v>
      </c>
      <c r="E233" s="116" t="str">
        <f>VLOOKUP($A233,'DO NOT MODIFY'!$A$5:$S$631,5,FALSE)</f>
        <v xml:space="preserve">Western Sand Cherry </v>
      </c>
      <c r="F233" s="115" t="str">
        <f>VLOOKUP($A233,'DO NOT MODIFY'!$A$5:$S$631,7,FALSE)</f>
        <v>low</v>
      </c>
      <c r="G233" s="115">
        <f>VLOOKUP($A233,'DO NOT MODIFY'!$A$5:$S$631,6,FALSE)</f>
        <v>32</v>
      </c>
      <c r="H233" s="151"/>
      <c r="I233" s="148" t="str">
        <f>VLOOKUP($A233,'DO NOT MODIFY'!$A$5:$S$631,10,FALSE)</f>
        <v>#5</v>
      </c>
      <c r="J233" s="115">
        <f>VLOOKUP($A233,'DO NOT MODIFY'!$A$5:$S$631,11,FALSE)</f>
        <v>1</v>
      </c>
      <c r="K233" s="115">
        <f>VLOOKUP($A233,'DO NOT MODIFY'!$A$5:$S$631,12,FALSE)</f>
        <v>1.9400000000000001E-2</v>
      </c>
      <c r="L233" s="117">
        <f t="shared" si="18"/>
        <v>0</v>
      </c>
      <c r="M233" s="117">
        <f t="shared" si="19"/>
        <v>0</v>
      </c>
      <c r="N233" s="117">
        <f t="shared" si="20"/>
        <v>0</v>
      </c>
      <c r="O233" s="117">
        <f t="shared" si="21"/>
        <v>0</v>
      </c>
      <c r="P233" s="117">
        <f t="shared" si="22"/>
        <v>0</v>
      </c>
      <c r="Q233" s="117">
        <f t="shared" si="23"/>
        <v>0</v>
      </c>
    </row>
    <row r="234" spans="1:17" ht="15" x14ac:dyDescent="0.2">
      <c r="A234" s="88">
        <v>216</v>
      </c>
      <c r="B234" s="115">
        <f>VLOOKUP($A234,'DO NOT MODIFY'!$A$5:$S$631,2,FALSE)</f>
        <v>0</v>
      </c>
      <c r="C234" s="115">
        <f>VLOOKUP($A234,'DO NOT MODIFY'!$A$5:$S$631,3,FALSE)</f>
        <v>0</v>
      </c>
      <c r="D234" s="116" t="str">
        <f>VLOOKUP($A234,'DO NOT MODIFY'!$A$5:$S$631,4,FALSE)</f>
        <v>Prunus besseyi 'Pawnee Buttes'®</v>
      </c>
      <c r="E234" s="116" t="str">
        <f>VLOOKUP($A234,'DO NOT MODIFY'!$A$5:$S$631,5,FALSE)</f>
        <v>Pawnee Buttes® Sand Cherry</v>
      </c>
      <c r="F234" s="115" t="str">
        <f>VLOOKUP($A234,'DO NOT MODIFY'!$A$5:$S$631,7,FALSE)</f>
        <v>low</v>
      </c>
      <c r="G234" s="115">
        <f>VLOOKUP($A234,'DO NOT MODIFY'!$A$5:$S$631,6,FALSE)</f>
        <v>32</v>
      </c>
      <c r="H234" s="151"/>
      <c r="I234" s="148" t="str">
        <f>VLOOKUP($A234,'DO NOT MODIFY'!$A$5:$S$631,10,FALSE)</f>
        <v>#5</v>
      </c>
      <c r="J234" s="115">
        <f>VLOOKUP($A234,'DO NOT MODIFY'!$A$5:$S$631,11,FALSE)</f>
        <v>1</v>
      </c>
      <c r="K234" s="115">
        <f>VLOOKUP($A234,'DO NOT MODIFY'!$A$5:$S$631,12,FALSE)</f>
        <v>1.9400000000000001E-2</v>
      </c>
      <c r="L234" s="117">
        <f t="shared" si="18"/>
        <v>0</v>
      </c>
      <c r="M234" s="117">
        <f t="shared" si="19"/>
        <v>0</v>
      </c>
      <c r="N234" s="117">
        <f t="shared" si="20"/>
        <v>0</v>
      </c>
      <c r="O234" s="117">
        <f t="shared" si="21"/>
        <v>0</v>
      </c>
      <c r="P234" s="117">
        <f t="shared" si="22"/>
        <v>0</v>
      </c>
      <c r="Q234" s="117">
        <f t="shared" si="23"/>
        <v>0</v>
      </c>
    </row>
    <row r="235" spans="1:17" ht="15" x14ac:dyDescent="0.2">
      <c r="A235" s="88">
        <v>217</v>
      </c>
      <c r="B235" s="115">
        <f>VLOOKUP($A235,'DO NOT MODIFY'!$A$5:$S$631,2,FALSE)</f>
        <v>0</v>
      </c>
      <c r="C235" s="115">
        <f>VLOOKUP($A235,'DO NOT MODIFY'!$A$5:$S$631,3,FALSE)</f>
        <v>0</v>
      </c>
      <c r="D235" s="116" t="str">
        <f>VLOOKUP($A235,'DO NOT MODIFY'!$A$5:$S$631,4,FALSE)</f>
        <v>Prunus x cistena</v>
      </c>
      <c r="E235" s="116" t="str">
        <f>VLOOKUP($A235,'DO NOT MODIFY'!$A$5:$S$631,5,FALSE)</f>
        <v>Purple Leaf Plum</v>
      </c>
      <c r="F235" s="115" t="str">
        <f>VLOOKUP($A235,'DO NOT MODIFY'!$A$5:$S$631,7,FALSE)</f>
        <v>moderate</v>
      </c>
      <c r="G235" s="115">
        <f>VLOOKUP($A235,'DO NOT MODIFY'!$A$5:$S$631,6,FALSE)</f>
        <v>32</v>
      </c>
      <c r="H235" s="151"/>
      <c r="I235" s="148" t="str">
        <f>VLOOKUP($A235,'DO NOT MODIFY'!$A$5:$S$631,10,FALSE)</f>
        <v>#5</v>
      </c>
      <c r="J235" s="115">
        <f>VLOOKUP($A235,'DO NOT MODIFY'!$A$5:$S$631,11,FALSE)</f>
        <v>1</v>
      </c>
      <c r="K235" s="115">
        <f>VLOOKUP($A235,'DO NOT MODIFY'!$A$5:$S$631,12,FALSE)</f>
        <v>1.9400000000000001E-2</v>
      </c>
      <c r="L235" s="117">
        <f t="shared" si="18"/>
        <v>0</v>
      </c>
      <c r="M235" s="117">
        <f t="shared" si="19"/>
        <v>0</v>
      </c>
      <c r="N235" s="117">
        <f t="shared" si="20"/>
        <v>0</v>
      </c>
      <c r="O235" s="117">
        <f t="shared" si="21"/>
        <v>1</v>
      </c>
      <c r="P235" s="117">
        <f t="shared" si="22"/>
        <v>0</v>
      </c>
      <c r="Q235" s="117">
        <f t="shared" si="23"/>
        <v>0</v>
      </c>
    </row>
    <row r="236" spans="1:17" ht="15" x14ac:dyDescent="0.2">
      <c r="A236" s="88">
        <v>218</v>
      </c>
      <c r="B236" s="115">
        <f>VLOOKUP($A236,'DO NOT MODIFY'!$A$5:$S$631,2,FALSE)</f>
        <v>0</v>
      </c>
      <c r="C236" s="115">
        <f>VLOOKUP($A236,'DO NOT MODIFY'!$A$5:$S$631,3,FALSE)</f>
        <v>0</v>
      </c>
      <c r="D236" s="116" t="str">
        <f>VLOOKUP($A236,'DO NOT MODIFY'!$A$5:$S$631,4,FALSE)</f>
        <v xml:space="preserve">Prunus tomentosa </v>
      </c>
      <c r="E236" s="116" t="str">
        <f>VLOOKUP($A236,'DO NOT MODIFY'!$A$5:$S$631,5,FALSE)</f>
        <v xml:space="preserve">Nanking Cherry </v>
      </c>
      <c r="F236" s="115" t="str">
        <f>VLOOKUP($A236,'DO NOT MODIFY'!$A$5:$S$631,7,FALSE)</f>
        <v>low</v>
      </c>
      <c r="G236" s="115">
        <f>VLOOKUP($A236,'DO NOT MODIFY'!$A$5:$S$631,6,FALSE)</f>
        <v>100</v>
      </c>
      <c r="H236" s="151"/>
      <c r="I236" s="148" t="str">
        <f>VLOOKUP($A236,'DO NOT MODIFY'!$A$5:$S$631,10,FALSE)</f>
        <v>#5</v>
      </c>
      <c r="J236" s="115">
        <f>VLOOKUP($A236,'DO NOT MODIFY'!$A$5:$S$631,11,FALSE)</f>
        <v>1</v>
      </c>
      <c r="K236" s="115">
        <f>VLOOKUP($A236,'DO NOT MODIFY'!$A$5:$S$631,12,FALSE)</f>
        <v>1.9400000000000001E-2</v>
      </c>
      <c r="L236" s="117">
        <f t="shared" si="18"/>
        <v>0</v>
      </c>
      <c r="M236" s="117">
        <f t="shared" si="19"/>
        <v>0</v>
      </c>
      <c r="N236" s="117">
        <f t="shared" si="20"/>
        <v>0</v>
      </c>
      <c r="O236" s="117">
        <f t="shared" si="21"/>
        <v>0</v>
      </c>
      <c r="P236" s="117">
        <f t="shared" si="22"/>
        <v>0</v>
      </c>
      <c r="Q236" s="117">
        <f t="shared" si="23"/>
        <v>0</v>
      </c>
    </row>
    <row r="237" spans="1:17" ht="15" x14ac:dyDescent="0.2">
      <c r="A237" s="88">
        <v>219</v>
      </c>
      <c r="B237" s="115">
        <f>VLOOKUP($A237,'DO NOT MODIFY'!$A$5:$S$631,2,FALSE)</f>
        <v>0</v>
      </c>
      <c r="C237" s="115">
        <f>VLOOKUP($A237,'DO NOT MODIFY'!$A$5:$S$631,3,FALSE)</f>
        <v>0</v>
      </c>
      <c r="D237" s="116" t="str">
        <f>VLOOKUP($A237,'DO NOT MODIFY'!$A$5:$S$631,4,FALSE)</f>
        <v>Prunus virginiana melanocarpa</v>
      </c>
      <c r="E237" s="116" t="str">
        <f>VLOOKUP($A237,'DO NOT MODIFY'!$A$5:$S$631,5,FALSE)</f>
        <v xml:space="preserve">Native Chokecherry </v>
      </c>
      <c r="F237" s="115" t="str">
        <f>VLOOKUP($A237,'DO NOT MODIFY'!$A$5:$S$631,7,FALSE)</f>
        <v>low</v>
      </c>
      <c r="G237" s="115">
        <f>VLOOKUP($A237,'DO NOT MODIFY'!$A$5:$S$631,6,FALSE)</f>
        <v>100</v>
      </c>
      <c r="H237" s="151"/>
      <c r="I237" s="148" t="str">
        <f>VLOOKUP($A237,'DO NOT MODIFY'!$A$5:$S$631,10,FALSE)</f>
        <v>#5</v>
      </c>
      <c r="J237" s="115">
        <f>VLOOKUP($A237,'DO NOT MODIFY'!$A$5:$S$631,11,FALSE)</f>
        <v>1</v>
      </c>
      <c r="K237" s="115">
        <f>VLOOKUP($A237,'DO NOT MODIFY'!$A$5:$S$631,12,FALSE)</f>
        <v>1.9400000000000001E-2</v>
      </c>
      <c r="L237" s="117">
        <f t="shared" si="18"/>
        <v>0</v>
      </c>
      <c r="M237" s="117">
        <f t="shared" si="19"/>
        <v>0</v>
      </c>
      <c r="N237" s="117">
        <f t="shared" si="20"/>
        <v>0</v>
      </c>
      <c r="O237" s="117">
        <f t="shared" si="21"/>
        <v>0</v>
      </c>
      <c r="P237" s="117">
        <f t="shared" si="22"/>
        <v>0</v>
      </c>
      <c r="Q237" s="117">
        <f t="shared" si="23"/>
        <v>0</v>
      </c>
    </row>
    <row r="238" spans="1:17" ht="15" x14ac:dyDescent="0.2">
      <c r="A238" s="88">
        <v>220</v>
      </c>
      <c r="B238" s="115">
        <f>VLOOKUP($A238,'DO NOT MODIFY'!$A$5:$S$631,2,FALSE)</f>
        <v>0</v>
      </c>
      <c r="C238" s="115">
        <f>VLOOKUP($A238,'DO NOT MODIFY'!$A$5:$S$631,3,FALSE)</f>
        <v>0</v>
      </c>
      <c r="D238" s="116" t="str">
        <f>VLOOKUP($A238,'DO NOT MODIFY'!$A$5:$S$631,4,FALSE)</f>
        <v>Purshia mexican</v>
      </c>
      <c r="E238" s="116" t="str">
        <f>VLOOKUP($A238,'DO NOT MODIFY'!$A$5:$S$631,5,FALSE)</f>
        <v>Cliffrose</v>
      </c>
      <c r="F238" s="115" t="str">
        <f>VLOOKUP($A238,'DO NOT MODIFY'!$A$5:$S$631,7,FALSE)</f>
        <v>very low</v>
      </c>
      <c r="G238" s="115">
        <f>VLOOKUP($A238,'DO NOT MODIFY'!$A$5:$S$631,6,FALSE)</f>
        <v>50</v>
      </c>
      <c r="H238" s="151"/>
      <c r="I238" s="148" t="str">
        <f>VLOOKUP($A238,'DO NOT MODIFY'!$A$5:$S$631,10,FALSE)</f>
        <v>#5</v>
      </c>
      <c r="J238" s="115">
        <f>VLOOKUP($A238,'DO NOT MODIFY'!$A$5:$S$631,11,FALSE)</f>
        <v>1</v>
      </c>
      <c r="K238" s="115">
        <f>VLOOKUP($A238,'DO NOT MODIFY'!$A$5:$S$631,12,FALSE)</f>
        <v>1.9400000000000001E-2</v>
      </c>
      <c r="L238" s="117">
        <f t="shared" si="18"/>
        <v>0</v>
      </c>
      <c r="M238" s="117">
        <f t="shared" si="19"/>
        <v>0</v>
      </c>
      <c r="N238" s="117">
        <f t="shared" si="20"/>
        <v>0</v>
      </c>
      <c r="O238" s="117">
        <f t="shared" si="21"/>
        <v>0</v>
      </c>
      <c r="P238" s="117">
        <f t="shared" si="22"/>
        <v>0</v>
      </c>
      <c r="Q238" s="117">
        <f t="shared" si="23"/>
        <v>0</v>
      </c>
    </row>
    <row r="239" spans="1:17" ht="15" x14ac:dyDescent="0.2">
      <c r="A239" s="88">
        <v>221</v>
      </c>
      <c r="B239" s="115">
        <f>VLOOKUP($A239,'DO NOT MODIFY'!$A$5:$S$631,2,FALSE)</f>
        <v>0</v>
      </c>
      <c r="C239" s="115">
        <f>VLOOKUP($A239,'DO NOT MODIFY'!$A$5:$S$631,3,FALSE)</f>
        <v>0</v>
      </c>
      <c r="D239" s="116" t="str">
        <f>VLOOKUP($A239,'DO NOT MODIFY'!$A$5:$S$631,4,FALSE)</f>
        <v>Purshia tridentata</v>
      </c>
      <c r="E239" s="116" t="str">
        <f>VLOOKUP($A239,'DO NOT MODIFY'!$A$5:$S$631,5,FALSE)</f>
        <v>Antelope Bitterbrush</v>
      </c>
      <c r="F239" s="115" t="str">
        <f>VLOOKUP($A239,'DO NOT MODIFY'!$A$5:$S$631,7,FALSE)</f>
        <v>very low</v>
      </c>
      <c r="G239" s="115">
        <f>VLOOKUP($A239,'DO NOT MODIFY'!$A$5:$S$631,6,FALSE)</f>
        <v>50</v>
      </c>
      <c r="H239" s="151"/>
      <c r="I239" s="148" t="str">
        <f>VLOOKUP($A239,'DO NOT MODIFY'!$A$5:$S$631,10,FALSE)</f>
        <v>#5</v>
      </c>
      <c r="J239" s="115">
        <f>VLOOKUP($A239,'DO NOT MODIFY'!$A$5:$S$631,11,FALSE)</f>
        <v>1</v>
      </c>
      <c r="K239" s="115">
        <f>VLOOKUP($A239,'DO NOT MODIFY'!$A$5:$S$631,12,FALSE)</f>
        <v>1.9400000000000001E-2</v>
      </c>
      <c r="L239" s="117">
        <f t="shared" si="18"/>
        <v>0</v>
      </c>
      <c r="M239" s="117">
        <f t="shared" si="19"/>
        <v>0</v>
      </c>
      <c r="N239" s="117">
        <f t="shared" si="20"/>
        <v>0</v>
      </c>
      <c r="O239" s="117">
        <f t="shared" si="21"/>
        <v>0</v>
      </c>
      <c r="P239" s="117">
        <f t="shared" si="22"/>
        <v>0</v>
      </c>
      <c r="Q239" s="117">
        <f t="shared" si="23"/>
        <v>0</v>
      </c>
    </row>
    <row r="240" spans="1:17" ht="15" x14ac:dyDescent="0.2">
      <c r="A240" s="88">
        <v>222</v>
      </c>
      <c r="B240" s="115">
        <f>VLOOKUP($A240,'DO NOT MODIFY'!$A$5:$S$631,2,FALSE)</f>
        <v>0</v>
      </c>
      <c r="C240" s="115">
        <f>VLOOKUP($A240,'DO NOT MODIFY'!$A$5:$S$631,3,FALSE)</f>
        <v>0</v>
      </c>
      <c r="D240" s="116" t="str">
        <f>VLOOKUP($A240,'DO NOT MODIFY'!$A$5:$S$631,4,FALSE)</f>
        <v>Pyracantha angustifolia Gnome®</v>
      </c>
      <c r="E240" s="116" t="str">
        <f>VLOOKUP($A240,'DO NOT MODIFY'!$A$5:$S$631,5,FALSE)</f>
        <v>Gnome® Firethorn</v>
      </c>
      <c r="F240" s="115" t="str">
        <f>VLOOKUP($A240,'DO NOT MODIFY'!$A$5:$S$631,7,FALSE)</f>
        <v>low</v>
      </c>
      <c r="G240" s="115">
        <f>VLOOKUP($A240,'DO NOT MODIFY'!$A$5:$S$631,6,FALSE)</f>
        <v>32</v>
      </c>
      <c r="H240" s="151"/>
      <c r="I240" s="148" t="str">
        <f>VLOOKUP($A240,'DO NOT MODIFY'!$A$5:$S$631,10,FALSE)</f>
        <v>#5</v>
      </c>
      <c r="J240" s="115">
        <f>VLOOKUP($A240,'DO NOT MODIFY'!$A$5:$S$631,11,FALSE)</f>
        <v>1</v>
      </c>
      <c r="K240" s="115">
        <f>VLOOKUP($A240,'DO NOT MODIFY'!$A$5:$S$631,12,FALSE)</f>
        <v>1.9400000000000001E-2</v>
      </c>
      <c r="L240" s="117">
        <f t="shared" si="18"/>
        <v>0</v>
      </c>
      <c r="M240" s="117">
        <f t="shared" si="19"/>
        <v>0</v>
      </c>
      <c r="N240" s="117">
        <f t="shared" si="20"/>
        <v>0</v>
      </c>
      <c r="O240" s="117">
        <f t="shared" si="21"/>
        <v>0</v>
      </c>
      <c r="P240" s="117">
        <f t="shared" si="22"/>
        <v>0</v>
      </c>
      <c r="Q240" s="117">
        <f t="shared" si="23"/>
        <v>0</v>
      </c>
    </row>
    <row r="241" spans="1:17" ht="15" x14ac:dyDescent="0.2">
      <c r="A241" s="88">
        <v>223</v>
      </c>
      <c r="B241" s="115">
        <f>VLOOKUP($A241,'DO NOT MODIFY'!$A$5:$S$631,2,FALSE)</f>
        <v>0</v>
      </c>
      <c r="C241" s="115">
        <f>VLOOKUP($A241,'DO NOT MODIFY'!$A$5:$S$631,3,FALSE)</f>
        <v>0</v>
      </c>
      <c r="D241" s="116" t="str">
        <f>VLOOKUP($A241,'DO NOT MODIFY'!$A$5:$S$631,4,FALSE)</f>
        <v>Pyracantha coccinea 'Lowboy'</v>
      </c>
      <c r="E241" s="116" t="str">
        <f>VLOOKUP($A241,'DO NOT MODIFY'!$A$5:$S$631,5,FALSE)</f>
        <v>Lowboy Firethorn</v>
      </c>
      <c r="F241" s="115" t="str">
        <f>VLOOKUP($A241,'DO NOT MODIFY'!$A$5:$S$631,7,FALSE)</f>
        <v>low</v>
      </c>
      <c r="G241" s="115">
        <f>VLOOKUP($A241,'DO NOT MODIFY'!$A$5:$S$631,6,FALSE)</f>
        <v>50</v>
      </c>
      <c r="H241" s="151"/>
      <c r="I241" s="148" t="str">
        <f>VLOOKUP($A241,'DO NOT MODIFY'!$A$5:$S$631,10,FALSE)</f>
        <v>#5</v>
      </c>
      <c r="J241" s="115">
        <f>VLOOKUP($A241,'DO NOT MODIFY'!$A$5:$S$631,11,FALSE)</f>
        <v>1</v>
      </c>
      <c r="K241" s="115">
        <f>VLOOKUP($A241,'DO NOT MODIFY'!$A$5:$S$631,12,FALSE)</f>
        <v>1.9400000000000001E-2</v>
      </c>
      <c r="L241" s="117">
        <f t="shared" si="18"/>
        <v>0</v>
      </c>
      <c r="M241" s="117">
        <f t="shared" si="19"/>
        <v>0</v>
      </c>
      <c r="N241" s="117">
        <f t="shared" si="20"/>
        <v>0</v>
      </c>
      <c r="O241" s="117">
        <f t="shared" si="21"/>
        <v>0</v>
      </c>
      <c r="P241" s="117">
        <f t="shared" si="22"/>
        <v>0</v>
      </c>
      <c r="Q241" s="117">
        <f t="shared" si="23"/>
        <v>0</v>
      </c>
    </row>
    <row r="242" spans="1:17" ht="15" x14ac:dyDescent="0.2">
      <c r="A242" s="88">
        <v>224</v>
      </c>
      <c r="B242" s="115">
        <f>VLOOKUP($A242,'DO NOT MODIFY'!$A$5:$S$631,2,FALSE)</f>
        <v>0</v>
      </c>
      <c r="C242" s="115">
        <f>VLOOKUP($A242,'DO NOT MODIFY'!$A$5:$S$631,3,FALSE)</f>
        <v>0</v>
      </c>
      <c r="D242" s="116" t="str">
        <f>VLOOKUP($A242,'DO NOT MODIFY'!$A$5:$S$631,4,FALSE)</f>
        <v xml:space="preserve">Quercus gambelii </v>
      </c>
      <c r="E242" s="116" t="str">
        <f>VLOOKUP($A242,'DO NOT MODIFY'!$A$5:$S$631,5,FALSE)</f>
        <v xml:space="preserve">Gambel Oak </v>
      </c>
      <c r="F242" s="115" t="str">
        <f>VLOOKUP($A242,'DO NOT MODIFY'!$A$5:$S$631,7,FALSE)</f>
        <v>very low</v>
      </c>
      <c r="G242" s="115">
        <f>VLOOKUP($A242,'DO NOT MODIFY'!$A$5:$S$631,6,FALSE)</f>
        <v>100</v>
      </c>
      <c r="H242" s="151"/>
      <c r="I242" s="148" t="str">
        <f>VLOOKUP($A242,'DO NOT MODIFY'!$A$5:$S$631,10,FALSE)</f>
        <v>#5</v>
      </c>
      <c r="J242" s="115">
        <f>VLOOKUP($A242,'DO NOT MODIFY'!$A$5:$S$631,11,FALSE)</f>
        <v>1</v>
      </c>
      <c r="K242" s="115">
        <f>VLOOKUP($A242,'DO NOT MODIFY'!$A$5:$S$631,12,FALSE)</f>
        <v>1.9400000000000001E-2</v>
      </c>
      <c r="L242" s="117">
        <f t="shared" si="18"/>
        <v>0</v>
      </c>
      <c r="M242" s="117">
        <f t="shared" si="19"/>
        <v>0</v>
      </c>
      <c r="N242" s="117">
        <f t="shared" si="20"/>
        <v>0</v>
      </c>
      <c r="O242" s="117">
        <f t="shared" si="21"/>
        <v>0</v>
      </c>
      <c r="P242" s="117">
        <f t="shared" si="22"/>
        <v>0</v>
      </c>
      <c r="Q242" s="117">
        <f t="shared" si="23"/>
        <v>0</v>
      </c>
    </row>
    <row r="243" spans="1:17" ht="15" x14ac:dyDescent="0.2">
      <c r="A243" s="88">
        <v>225</v>
      </c>
      <c r="B243" s="115">
        <f>VLOOKUP($A243,'DO NOT MODIFY'!$A$5:$S$631,2,FALSE)</f>
        <v>0</v>
      </c>
      <c r="C243" s="115">
        <f>VLOOKUP($A243,'DO NOT MODIFY'!$A$5:$S$631,3,FALSE)</f>
        <v>0</v>
      </c>
      <c r="D243" s="116" t="str">
        <f>VLOOKUP($A243,'DO NOT MODIFY'!$A$5:$S$631,4,FALSE)</f>
        <v>Quercus turbinella</v>
      </c>
      <c r="E243" s="116" t="str">
        <f>VLOOKUP($A243,'DO NOT MODIFY'!$A$5:$S$631,5,FALSE)</f>
        <v>Shrub Liveoak Oak</v>
      </c>
      <c r="F243" s="115" t="str">
        <f>VLOOKUP($A243,'DO NOT MODIFY'!$A$5:$S$631,7,FALSE)</f>
        <v>very low</v>
      </c>
      <c r="G243" s="115">
        <f>VLOOKUP($A243,'DO NOT MODIFY'!$A$5:$S$631,6,FALSE)</f>
        <v>100</v>
      </c>
      <c r="H243" s="151"/>
      <c r="I243" s="148" t="str">
        <f>VLOOKUP($A243,'DO NOT MODIFY'!$A$5:$S$631,10,FALSE)</f>
        <v>#5</v>
      </c>
      <c r="J243" s="115">
        <f>VLOOKUP($A243,'DO NOT MODIFY'!$A$5:$S$631,11,FALSE)</f>
        <v>1</v>
      </c>
      <c r="K243" s="115">
        <f>VLOOKUP($A243,'DO NOT MODIFY'!$A$5:$S$631,12,FALSE)</f>
        <v>1.9400000000000001E-2</v>
      </c>
      <c r="L243" s="117">
        <f t="shared" si="18"/>
        <v>0</v>
      </c>
      <c r="M243" s="117">
        <f t="shared" si="19"/>
        <v>0</v>
      </c>
      <c r="N243" s="117">
        <f t="shared" si="20"/>
        <v>0</v>
      </c>
      <c r="O243" s="117">
        <f t="shared" si="21"/>
        <v>0</v>
      </c>
      <c r="P243" s="117">
        <f t="shared" si="22"/>
        <v>0</v>
      </c>
      <c r="Q243" s="117">
        <f t="shared" si="23"/>
        <v>0</v>
      </c>
    </row>
    <row r="244" spans="1:17" ht="15" x14ac:dyDescent="0.2">
      <c r="A244" s="88">
        <v>226</v>
      </c>
      <c r="B244" s="115">
        <f>VLOOKUP($A244,'DO NOT MODIFY'!$A$5:$S$631,2,FALSE)</f>
        <v>0</v>
      </c>
      <c r="C244" s="115">
        <f>VLOOKUP($A244,'DO NOT MODIFY'!$A$5:$S$631,3,FALSE)</f>
        <v>0</v>
      </c>
      <c r="D244" s="116" t="str">
        <f>VLOOKUP($A244,'DO NOT MODIFY'!$A$5:$S$631,4,FALSE)</f>
        <v>Quercus undulata</v>
      </c>
      <c r="E244" s="116" t="str">
        <f>VLOOKUP($A244,'DO NOT MODIFY'!$A$5:$S$631,5,FALSE)</f>
        <v>Wavyleaf Oak</v>
      </c>
      <c r="F244" s="115" t="str">
        <f>VLOOKUP($A244,'DO NOT MODIFY'!$A$5:$S$631,7,FALSE)</f>
        <v>low</v>
      </c>
      <c r="G244" s="115">
        <f>VLOOKUP($A244,'DO NOT MODIFY'!$A$5:$S$631,6,FALSE)</f>
        <v>100</v>
      </c>
      <c r="H244" s="151"/>
      <c r="I244" s="148" t="str">
        <f>VLOOKUP($A244,'DO NOT MODIFY'!$A$5:$S$631,10,FALSE)</f>
        <v>#5</v>
      </c>
      <c r="J244" s="115">
        <f>VLOOKUP($A244,'DO NOT MODIFY'!$A$5:$S$631,11,FALSE)</f>
        <v>1</v>
      </c>
      <c r="K244" s="115">
        <f>VLOOKUP($A244,'DO NOT MODIFY'!$A$5:$S$631,12,FALSE)</f>
        <v>1.9400000000000001E-2</v>
      </c>
      <c r="L244" s="117">
        <f t="shared" si="18"/>
        <v>0</v>
      </c>
      <c r="M244" s="117">
        <f t="shared" si="19"/>
        <v>0</v>
      </c>
      <c r="N244" s="117">
        <f t="shared" si="20"/>
        <v>0</v>
      </c>
      <c r="O244" s="117">
        <f t="shared" si="21"/>
        <v>0</v>
      </c>
      <c r="P244" s="117">
        <f t="shared" si="22"/>
        <v>0</v>
      </c>
      <c r="Q244" s="117">
        <f t="shared" si="23"/>
        <v>0</v>
      </c>
    </row>
    <row r="245" spans="1:17" ht="15" x14ac:dyDescent="0.2">
      <c r="A245" s="88">
        <v>227</v>
      </c>
      <c r="B245" s="115">
        <f>VLOOKUP($A245,'DO NOT MODIFY'!$A$5:$S$631,2,FALSE)</f>
        <v>0</v>
      </c>
      <c r="C245" s="115">
        <f>VLOOKUP($A245,'DO NOT MODIFY'!$A$5:$S$631,3,FALSE)</f>
        <v>0</v>
      </c>
      <c r="D245" s="116" t="str">
        <f>VLOOKUP($A245,'DO NOT MODIFY'!$A$5:$S$631,4,FALSE)</f>
        <v xml:space="preserve">Rhus aromatica 'Gro-Low' </v>
      </c>
      <c r="E245" s="116" t="str">
        <f>VLOOKUP($A245,'DO NOT MODIFY'!$A$5:$S$631,5,FALSE)</f>
        <v xml:space="preserve">Gro-Low Sumac </v>
      </c>
      <c r="F245" s="115" t="str">
        <f>VLOOKUP($A245,'DO NOT MODIFY'!$A$5:$S$631,7,FALSE)</f>
        <v>low</v>
      </c>
      <c r="G245" s="115">
        <f>VLOOKUP($A245,'DO NOT MODIFY'!$A$5:$S$631,6,FALSE)</f>
        <v>64</v>
      </c>
      <c r="H245" s="151"/>
      <c r="I245" s="148" t="str">
        <f>VLOOKUP($A245,'DO NOT MODIFY'!$A$5:$S$631,10,FALSE)</f>
        <v>#5</v>
      </c>
      <c r="J245" s="115">
        <f>VLOOKUP($A245,'DO NOT MODIFY'!$A$5:$S$631,11,FALSE)</f>
        <v>1</v>
      </c>
      <c r="K245" s="115">
        <f>VLOOKUP($A245,'DO NOT MODIFY'!$A$5:$S$631,12,FALSE)</f>
        <v>1.9400000000000001E-2</v>
      </c>
      <c r="L245" s="117">
        <f t="shared" si="18"/>
        <v>0</v>
      </c>
      <c r="M245" s="117">
        <f t="shared" si="19"/>
        <v>0</v>
      </c>
      <c r="N245" s="117">
        <f t="shared" si="20"/>
        <v>0</v>
      </c>
      <c r="O245" s="117">
        <f t="shared" si="21"/>
        <v>0</v>
      </c>
      <c r="P245" s="117">
        <f t="shared" si="22"/>
        <v>0</v>
      </c>
      <c r="Q245" s="117">
        <f t="shared" si="23"/>
        <v>0</v>
      </c>
    </row>
    <row r="246" spans="1:17" ht="15" x14ac:dyDescent="0.2">
      <c r="A246" s="88">
        <v>228</v>
      </c>
      <c r="B246" s="115">
        <f>VLOOKUP($A246,'DO NOT MODIFY'!$A$5:$S$631,2,FALSE)</f>
        <v>0</v>
      </c>
      <c r="C246" s="115">
        <f>VLOOKUP($A246,'DO NOT MODIFY'!$A$5:$S$631,3,FALSE)</f>
        <v>0</v>
      </c>
      <c r="D246" s="116" t="str">
        <f>VLOOKUP($A246,'DO NOT MODIFY'!$A$5:$S$631,4,FALSE)</f>
        <v xml:space="preserve">Rhus trilobata </v>
      </c>
      <c r="E246" s="116" t="str">
        <f>VLOOKUP($A246,'DO NOT MODIFY'!$A$5:$S$631,5,FALSE)</f>
        <v xml:space="preserve">Three-Leaf Sumac </v>
      </c>
      <c r="F246" s="115" t="str">
        <f>VLOOKUP($A246,'DO NOT MODIFY'!$A$5:$S$631,7,FALSE)</f>
        <v>very low</v>
      </c>
      <c r="G246" s="115">
        <f>VLOOKUP($A246,'DO NOT MODIFY'!$A$5:$S$631,6,FALSE)</f>
        <v>50</v>
      </c>
      <c r="H246" s="151"/>
      <c r="I246" s="148" t="str">
        <f>VLOOKUP($A246,'DO NOT MODIFY'!$A$5:$S$631,10,FALSE)</f>
        <v>#5</v>
      </c>
      <c r="J246" s="115">
        <f>VLOOKUP($A246,'DO NOT MODIFY'!$A$5:$S$631,11,FALSE)</f>
        <v>1</v>
      </c>
      <c r="K246" s="115">
        <f>VLOOKUP($A246,'DO NOT MODIFY'!$A$5:$S$631,12,FALSE)</f>
        <v>1.9400000000000001E-2</v>
      </c>
      <c r="L246" s="117">
        <f t="shared" si="18"/>
        <v>0</v>
      </c>
      <c r="M246" s="117">
        <f t="shared" si="19"/>
        <v>0</v>
      </c>
      <c r="N246" s="117">
        <f t="shared" si="20"/>
        <v>0</v>
      </c>
      <c r="O246" s="117">
        <f t="shared" si="21"/>
        <v>0</v>
      </c>
      <c r="P246" s="117">
        <f t="shared" si="22"/>
        <v>0</v>
      </c>
      <c r="Q246" s="117">
        <f t="shared" si="23"/>
        <v>0</v>
      </c>
    </row>
    <row r="247" spans="1:17" ht="15" x14ac:dyDescent="0.2">
      <c r="A247" s="88">
        <v>229</v>
      </c>
      <c r="B247" s="115">
        <f>VLOOKUP($A247,'DO NOT MODIFY'!$A$5:$S$631,2,FALSE)</f>
        <v>0</v>
      </c>
      <c r="C247" s="115">
        <f>VLOOKUP($A247,'DO NOT MODIFY'!$A$5:$S$631,3,FALSE)</f>
        <v>0</v>
      </c>
      <c r="D247" s="116" t="str">
        <f>VLOOKUP($A247,'DO NOT MODIFY'!$A$5:$S$631,4,FALSE)</f>
        <v>Rhus trilobata 'Autumn Aumber'</v>
      </c>
      <c r="E247" s="116" t="str">
        <f>VLOOKUP($A247,'DO NOT MODIFY'!$A$5:$S$631,5,FALSE)</f>
        <v>Autumn Amber Three-Leaf Sumac</v>
      </c>
      <c r="F247" s="115" t="str">
        <f>VLOOKUP($A247,'DO NOT MODIFY'!$A$5:$S$631,7,FALSE)</f>
        <v>very low</v>
      </c>
      <c r="G247" s="115">
        <f>VLOOKUP($A247,'DO NOT MODIFY'!$A$5:$S$631,6,FALSE)</f>
        <v>64</v>
      </c>
      <c r="H247" s="151"/>
      <c r="I247" s="148" t="str">
        <f>VLOOKUP($A247,'DO NOT MODIFY'!$A$5:$S$631,10,FALSE)</f>
        <v>#5</v>
      </c>
      <c r="J247" s="115">
        <f>VLOOKUP($A247,'DO NOT MODIFY'!$A$5:$S$631,11,FALSE)</f>
        <v>1</v>
      </c>
      <c r="K247" s="115">
        <f>VLOOKUP($A247,'DO NOT MODIFY'!$A$5:$S$631,12,FALSE)</f>
        <v>1.9400000000000001E-2</v>
      </c>
      <c r="L247" s="117">
        <f t="shared" si="18"/>
        <v>0</v>
      </c>
      <c r="M247" s="117">
        <f t="shared" si="19"/>
        <v>0</v>
      </c>
      <c r="N247" s="117">
        <f t="shared" si="20"/>
        <v>0</v>
      </c>
      <c r="O247" s="117">
        <f t="shared" si="21"/>
        <v>0</v>
      </c>
      <c r="P247" s="117">
        <f t="shared" si="22"/>
        <v>0</v>
      </c>
      <c r="Q247" s="117">
        <f t="shared" si="23"/>
        <v>0</v>
      </c>
    </row>
    <row r="248" spans="1:17" ht="15" x14ac:dyDescent="0.2">
      <c r="A248" s="88">
        <v>230</v>
      </c>
      <c r="B248" s="115">
        <f>VLOOKUP($A248,'DO NOT MODIFY'!$A$5:$S$631,2,FALSE)</f>
        <v>0</v>
      </c>
      <c r="C248" s="115">
        <f>VLOOKUP($A248,'DO NOT MODIFY'!$A$5:$S$631,3,FALSE)</f>
        <v>0</v>
      </c>
      <c r="D248" s="116" t="str">
        <f>VLOOKUP($A248,'DO NOT MODIFY'!$A$5:$S$631,4,FALSE)</f>
        <v xml:space="preserve">Rhus typhina </v>
      </c>
      <c r="E248" s="116" t="str">
        <f>VLOOKUP($A248,'DO NOT MODIFY'!$A$5:$S$631,5,FALSE)</f>
        <v xml:space="preserve">Staghorn Sumac </v>
      </c>
      <c r="F248" s="115" t="str">
        <f>VLOOKUP($A248,'DO NOT MODIFY'!$A$5:$S$631,7,FALSE)</f>
        <v>low</v>
      </c>
      <c r="G248" s="115">
        <f>VLOOKUP($A248,'DO NOT MODIFY'!$A$5:$S$631,6,FALSE)</f>
        <v>100</v>
      </c>
      <c r="H248" s="151"/>
      <c r="I248" s="148" t="str">
        <f>VLOOKUP($A248,'DO NOT MODIFY'!$A$5:$S$631,10,FALSE)</f>
        <v>#5</v>
      </c>
      <c r="J248" s="115">
        <f>VLOOKUP($A248,'DO NOT MODIFY'!$A$5:$S$631,11,FALSE)</f>
        <v>1</v>
      </c>
      <c r="K248" s="115">
        <f>VLOOKUP($A248,'DO NOT MODIFY'!$A$5:$S$631,12,FALSE)</f>
        <v>1.9400000000000001E-2</v>
      </c>
      <c r="L248" s="117">
        <f t="shared" si="18"/>
        <v>0</v>
      </c>
      <c r="M248" s="117">
        <f t="shared" si="19"/>
        <v>0</v>
      </c>
      <c r="N248" s="117">
        <f t="shared" si="20"/>
        <v>0</v>
      </c>
      <c r="O248" s="117">
        <f t="shared" si="21"/>
        <v>0</v>
      </c>
      <c r="P248" s="117">
        <f t="shared" si="22"/>
        <v>0</v>
      </c>
      <c r="Q248" s="117">
        <f t="shared" si="23"/>
        <v>0</v>
      </c>
    </row>
    <row r="249" spans="1:17" ht="15" x14ac:dyDescent="0.2">
      <c r="A249" s="88">
        <v>231</v>
      </c>
      <c r="B249" s="115">
        <f>VLOOKUP($A249,'DO NOT MODIFY'!$A$5:$S$631,2,FALSE)</f>
        <v>0</v>
      </c>
      <c r="C249" s="115">
        <f>VLOOKUP($A249,'DO NOT MODIFY'!$A$5:$S$631,3,FALSE)</f>
        <v>0</v>
      </c>
      <c r="D249" s="116" t="str">
        <f>VLOOKUP($A249,'DO NOT MODIFY'!$A$5:$S$631,4,FALSE)</f>
        <v xml:space="preserve">Rhus typhina 'Lacinata' </v>
      </c>
      <c r="E249" s="116" t="str">
        <f>VLOOKUP($A249,'DO NOT MODIFY'!$A$5:$S$631,5,FALSE)</f>
        <v xml:space="preserve">Cutleaf Staghorn Sumac </v>
      </c>
      <c r="F249" s="115" t="str">
        <f>VLOOKUP($A249,'DO NOT MODIFY'!$A$5:$S$631,7,FALSE)</f>
        <v>low</v>
      </c>
      <c r="G249" s="115">
        <f>VLOOKUP($A249,'DO NOT MODIFY'!$A$5:$S$631,6,FALSE)</f>
        <v>64</v>
      </c>
      <c r="H249" s="151"/>
      <c r="I249" s="148" t="str">
        <f>VLOOKUP($A249,'DO NOT MODIFY'!$A$5:$S$631,10,FALSE)</f>
        <v>#5</v>
      </c>
      <c r="J249" s="115">
        <f>VLOOKUP($A249,'DO NOT MODIFY'!$A$5:$S$631,11,FALSE)</f>
        <v>1</v>
      </c>
      <c r="K249" s="115">
        <f>VLOOKUP($A249,'DO NOT MODIFY'!$A$5:$S$631,12,FALSE)</f>
        <v>1.9400000000000001E-2</v>
      </c>
      <c r="L249" s="117">
        <f t="shared" si="18"/>
        <v>0</v>
      </c>
      <c r="M249" s="117">
        <f t="shared" si="19"/>
        <v>0</v>
      </c>
      <c r="N249" s="117">
        <f t="shared" si="20"/>
        <v>0</v>
      </c>
      <c r="O249" s="117">
        <f t="shared" si="21"/>
        <v>0</v>
      </c>
      <c r="P249" s="117">
        <f t="shared" si="22"/>
        <v>0</v>
      </c>
      <c r="Q249" s="117">
        <f t="shared" si="23"/>
        <v>0</v>
      </c>
    </row>
    <row r="250" spans="1:17" ht="15" x14ac:dyDescent="0.2">
      <c r="A250" s="88">
        <v>232</v>
      </c>
      <c r="B250" s="115">
        <f>VLOOKUP($A250,'DO NOT MODIFY'!$A$5:$S$631,2,FALSE)</f>
        <v>0</v>
      </c>
      <c r="C250" s="115">
        <f>VLOOKUP($A250,'DO NOT MODIFY'!$A$5:$S$631,3,FALSE)</f>
        <v>0</v>
      </c>
      <c r="D250" s="116" t="str">
        <f>VLOOKUP($A250,'DO NOT MODIFY'!$A$5:$S$631,4,FALSE)</f>
        <v xml:space="preserve">Rhus typhina 'Tiger Eyes' </v>
      </c>
      <c r="E250" s="116" t="str">
        <f>VLOOKUP($A250,'DO NOT MODIFY'!$A$5:$S$631,5,FALSE)</f>
        <v xml:space="preserve">Tiger Eyes Staghorn Sumac </v>
      </c>
      <c r="F250" s="115" t="str">
        <f>VLOOKUP($A250,'DO NOT MODIFY'!$A$5:$S$631,7,FALSE)</f>
        <v>low</v>
      </c>
      <c r="G250" s="115">
        <f>VLOOKUP($A250,'DO NOT MODIFY'!$A$5:$S$631,6,FALSE)</f>
        <v>64</v>
      </c>
      <c r="H250" s="151"/>
      <c r="I250" s="148" t="str">
        <f>VLOOKUP($A250,'DO NOT MODIFY'!$A$5:$S$631,10,FALSE)</f>
        <v>#5</v>
      </c>
      <c r="J250" s="115">
        <f>VLOOKUP($A250,'DO NOT MODIFY'!$A$5:$S$631,11,FALSE)</f>
        <v>1</v>
      </c>
      <c r="K250" s="115">
        <f>VLOOKUP($A250,'DO NOT MODIFY'!$A$5:$S$631,12,FALSE)</f>
        <v>1.9400000000000001E-2</v>
      </c>
      <c r="L250" s="117">
        <f t="shared" si="18"/>
        <v>0</v>
      </c>
      <c r="M250" s="117">
        <f t="shared" si="19"/>
        <v>0</v>
      </c>
      <c r="N250" s="117">
        <f t="shared" si="20"/>
        <v>0</v>
      </c>
      <c r="O250" s="117">
        <f t="shared" si="21"/>
        <v>0</v>
      </c>
      <c r="P250" s="117">
        <f t="shared" si="22"/>
        <v>0</v>
      </c>
      <c r="Q250" s="117">
        <f t="shared" si="23"/>
        <v>0</v>
      </c>
    </row>
    <row r="251" spans="1:17" ht="15" x14ac:dyDescent="0.2">
      <c r="A251" s="88">
        <v>233</v>
      </c>
      <c r="B251" s="115">
        <f>VLOOKUP($A251,'DO NOT MODIFY'!$A$5:$S$631,2,FALSE)</f>
        <v>0</v>
      </c>
      <c r="C251" s="115">
        <f>VLOOKUP($A251,'DO NOT MODIFY'!$A$5:$S$631,3,FALSE)</f>
        <v>0</v>
      </c>
      <c r="D251" s="116" t="str">
        <f>VLOOKUP($A251,'DO NOT MODIFY'!$A$5:$S$631,4,FALSE)</f>
        <v xml:space="preserve">Ribes alpinum </v>
      </c>
      <c r="E251" s="116" t="str">
        <f>VLOOKUP($A251,'DO NOT MODIFY'!$A$5:$S$631,5,FALSE)</f>
        <v xml:space="preserve">Alpine Currant </v>
      </c>
      <c r="F251" s="115" t="str">
        <f>VLOOKUP($A251,'DO NOT MODIFY'!$A$5:$S$631,7,FALSE)</f>
        <v>low</v>
      </c>
      <c r="G251" s="115">
        <f>VLOOKUP($A251,'DO NOT MODIFY'!$A$5:$S$631,6,FALSE)</f>
        <v>32</v>
      </c>
      <c r="H251" s="151"/>
      <c r="I251" s="148" t="str">
        <f>VLOOKUP($A251,'DO NOT MODIFY'!$A$5:$S$631,10,FALSE)</f>
        <v>#5</v>
      </c>
      <c r="J251" s="115">
        <f>VLOOKUP($A251,'DO NOT MODIFY'!$A$5:$S$631,11,FALSE)</f>
        <v>1</v>
      </c>
      <c r="K251" s="115">
        <f>VLOOKUP($A251,'DO NOT MODIFY'!$A$5:$S$631,12,FALSE)</f>
        <v>1.9400000000000001E-2</v>
      </c>
      <c r="L251" s="117">
        <f t="shared" si="18"/>
        <v>0</v>
      </c>
      <c r="M251" s="117">
        <f t="shared" si="19"/>
        <v>0</v>
      </c>
      <c r="N251" s="117">
        <f t="shared" si="20"/>
        <v>0</v>
      </c>
      <c r="O251" s="117">
        <f t="shared" si="21"/>
        <v>0</v>
      </c>
      <c r="P251" s="117">
        <f t="shared" si="22"/>
        <v>0</v>
      </c>
      <c r="Q251" s="117">
        <f t="shared" si="23"/>
        <v>0</v>
      </c>
    </row>
    <row r="252" spans="1:17" ht="15" x14ac:dyDescent="0.2">
      <c r="A252" s="88">
        <v>234</v>
      </c>
      <c r="B252" s="115">
        <f>VLOOKUP($A252,'DO NOT MODIFY'!$A$5:$S$631,2,FALSE)</f>
        <v>0</v>
      </c>
      <c r="C252" s="115">
        <f>VLOOKUP($A252,'DO NOT MODIFY'!$A$5:$S$631,3,FALSE)</f>
        <v>0</v>
      </c>
      <c r="D252" s="116" t="str">
        <f>VLOOKUP($A252,'DO NOT MODIFY'!$A$5:$S$631,4,FALSE)</f>
        <v xml:space="preserve">Ribes alpinum 'Green Mound' </v>
      </c>
      <c r="E252" s="116" t="str">
        <f>VLOOKUP($A252,'DO NOT MODIFY'!$A$5:$S$631,5,FALSE)</f>
        <v xml:space="preserve">Green Mound Currant </v>
      </c>
      <c r="F252" s="115" t="str">
        <f>VLOOKUP($A252,'DO NOT MODIFY'!$A$5:$S$631,7,FALSE)</f>
        <v>low</v>
      </c>
      <c r="G252" s="115">
        <f>VLOOKUP($A252,'DO NOT MODIFY'!$A$5:$S$631,6,FALSE)</f>
        <v>32</v>
      </c>
      <c r="H252" s="151"/>
      <c r="I252" s="148" t="str">
        <f>VLOOKUP($A252,'DO NOT MODIFY'!$A$5:$S$631,10,FALSE)</f>
        <v>#5</v>
      </c>
      <c r="J252" s="115">
        <f>VLOOKUP($A252,'DO NOT MODIFY'!$A$5:$S$631,11,FALSE)</f>
        <v>1</v>
      </c>
      <c r="K252" s="115">
        <f>VLOOKUP($A252,'DO NOT MODIFY'!$A$5:$S$631,12,FALSE)</f>
        <v>1.9400000000000001E-2</v>
      </c>
      <c r="L252" s="117">
        <f t="shared" si="18"/>
        <v>0</v>
      </c>
      <c r="M252" s="117">
        <f t="shared" si="19"/>
        <v>0</v>
      </c>
      <c r="N252" s="117">
        <f t="shared" si="20"/>
        <v>0</v>
      </c>
      <c r="O252" s="117">
        <f t="shared" si="21"/>
        <v>0</v>
      </c>
      <c r="P252" s="117">
        <f t="shared" si="22"/>
        <v>0</v>
      </c>
      <c r="Q252" s="117">
        <f t="shared" si="23"/>
        <v>0</v>
      </c>
    </row>
    <row r="253" spans="1:17" ht="15" x14ac:dyDescent="0.2">
      <c r="A253" s="88">
        <v>235</v>
      </c>
      <c r="B253" s="115">
        <f>VLOOKUP($A253,'DO NOT MODIFY'!$A$5:$S$631,2,FALSE)</f>
        <v>0</v>
      </c>
      <c r="C253" s="115">
        <f>VLOOKUP($A253,'DO NOT MODIFY'!$A$5:$S$631,3,FALSE)</f>
        <v>0</v>
      </c>
      <c r="D253" s="116" t="str">
        <f>VLOOKUP($A253,'DO NOT MODIFY'!$A$5:$S$631,4,FALSE)</f>
        <v>Ribes aureum 'Gwen's Buffalo'</v>
      </c>
      <c r="E253" s="116" t="str">
        <f>VLOOKUP($A253,'DO NOT MODIFY'!$A$5:$S$631,5,FALSE)</f>
        <v>Gwen's Buffalo Currant</v>
      </c>
      <c r="F253" s="115" t="str">
        <f>VLOOKUP($A253,'DO NOT MODIFY'!$A$5:$S$631,7,FALSE)</f>
        <v>low</v>
      </c>
      <c r="G253" s="115">
        <f>VLOOKUP($A253,'DO NOT MODIFY'!$A$5:$S$631,6,FALSE)</f>
        <v>32</v>
      </c>
      <c r="H253" s="151"/>
      <c r="I253" s="148" t="str">
        <f>VLOOKUP($A253,'DO NOT MODIFY'!$A$5:$S$631,10,FALSE)</f>
        <v>#5</v>
      </c>
      <c r="J253" s="115">
        <f>VLOOKUP($A253,'DO NOT MODIFY'!$A$5:$S$631,11,FALSE)</f>
        <v>1</v>
      </c>
      <c r="K253" s="115">
        <f>VLOOKUP($A253,'DO NOT MODIFY'!$A$5:$S$631,12,FALSE)</f>
        <v>1.9400000000000001E-2</v>
      </c>
      <c r="L253" s="117">
        <f t="shared" si="18"/>
        <v>0</v>
      </c>
      <c r="M253" s="117">
        <f t="shared" si="19"/>
        <v>0</v>
      </c>
      <c r="N253" s="117">
        <f t="shared" si="20"/>
        <v>0</v>
      </c>
      <c r="O253" s="117">
        <f t="shared" si="21"/>
        <v>0</v>
      </c>
      <c r="P253" s="117">
        <f t="shared" si="22"/>
        <v>0</v>
      </c>
      <c r="Q253" s="117">
        <f t="shared" si="23"/>
        <v>0</v>
      </c>
    </row>
    <row r="254" spans="1:17" ht="15" x14ac:dyDescent="0.2">
      <c r="A254" s="88">
        <v>236</v>
      </c>
      <c r="B254" s="115">
        <f>VLOOKUP($A254,'DO NOT MODIFY'!$A$5:$S$631,2,FALSE)</f>
        <v>0</v>
      </c>
      <c r="C254" s="115">
        <f>VLOOKUP($A254,'DO NOT MODIFY'!$A$5:$S$631,3,FALSE)</f>
        <v>0</v>
      </c>
      <c r="D254" s="116" t="str">
        <f>VLOOKUP($A254,'DO NOT MODIFY'!$A$5:$S$631,4,FALSE)</f>
        <v xml:space="preserve">Ribes cereum </v>
      </c>
      <c r="E254" s="116" t="str">
        <f>VLOOKUP($A254,'DO NOT MODIFY'!$A$5:$S$631,5,FALSE)</f>
        <v xml:space="preserve">Wax Currant </v>
      </c>
      <c r="F254" s="115" t="str">
        <f>VLOOKUP($A254,'DO NOT MODIFY'!$A$5:$S$631,7,FALSE)</f>
        <v>low</v>
      </c>
      <c r="G254" s="115">
        <f>VLOOKUP($A254,'DO NOT MODIFY'!$A$5:$S$631,6,FALSE)</f>
        <v>32</v>
      </c>
      <c r="H254" s="151"/>
      <c r="I254" s="148" t="str">
        <f>VLOOKUP($A254,'DO NOT MODIFY'!$A$5:$S$631,10,FALSE)</f>
        <v>#5</v>
      </c>
      <c r="J254" s="115">
        <f>VLOOKUP($A254,'DO NOT MODIFY'!$A$5:$S$631,11,FALSE)</f>
        <v>1</v>
      </c>
      <c r="K254" s="115">
        <f>VLOOKUP($A254,'DO NOT MODIFY'!$A$5:$S$631,12,FALSE)</f>
        <v>1.9400000000000001E-2</v>
      </c>
      <c r="L254" s="117">
        <f t="shared" si="18"/>
        <v>0</v>
      </c>
      <c r="M254" s="117">
        <f t="shared" si="19"/>
        <v>0</v>
      </c>
      <c r="N254" s="117">
        <f t="shared" si="20"/>
        <v>0</v>
      </c>
      <c r="O254" s="117">
        <f t="shared" si="21"/>
        <v>0</v>
      </c>
      <c r="P254" s="117">
        <f t="shared" si="22"/>
        <v>0</v>
      </c>
      <c r="Q254" s="117">
        <f t="shared" si="23"/>
        <v>0</v>
      </c>
    </row>
    <row r="255" spans="1:17" ht="15" x14ac:dyDescent="0.2">
      <c r="A255" s="88">
        <v>237</v>
      </c>
      <c r="B255" s="115">
        <f>VLOOKUP($A255,'DO NOT MODIFY'!$A$5:$S$631,2,FALSE)</f>
        <v>0</v>
      </c>
      <c r="C255" s="115">
        <f>VLOOKUP($A255,'DO NOT MODIFY'!$A$5:$S$631,3,FALSE)</f>
        <v>0</v>
      </c>
      <c r="D255" s="116" t="str">
        <f>VLOOKUP($A255,'DO NOT MODIFY'!$A$5:$S$631,4,FALSE)</f>
        <v xml:space="preserve">Ribes rubrum 'Red Lake' </v>
      </c>
      <c r="E255" s="116" t="str">
        <f>VLOOKUP($A255,'DO NOT MODIFY'!$A$5:$S$631,5,FALSE)</f>
        <v xml:space="preserve">Red Lake Currant </v>
      </c>
      <c r="F255" s="115" t="str">
        <f>VLOOKUP($A255,'DO NOT MODIFY'!$A$5:$S$631,7,FALSE)</f>
        <v>low</v>
      </c>
      <c r="G255" s="115">
        <f>VLOOKUP($A255,'DO NOT MODIFY'!$A$5:$S$631,6,FALSE)</f>
        <v>32</v>
      </c>
      <c r="H255" s="151"/>
      <c r="I255" s="148" t="str">
        <f>VLOOKUP($A255,'DO NOT MODIFY'!$A$5:$S$631,10,FALSE)</f>
        <v>#5</v>
      </c>
      <c r="J255" s="115">
        <f>VLOOKUP($A255,'DO NOT MODIFY'!$A$5:$S$631,11,FALSE)</f>
        <v>1</v>
      </c>
      <c r="K255" s="115">
        <f>VLOOKUP($A255,'DO NOT MODIFY'!$A$5:$S$631,12,FALSE)</f>
        <v>1.9400000000000001E-2</v>
      </c>
      <c r="L255" s="117">
        <f t="shared" si="18"/>
        <v>0</v>
      </c>
      <c r="M255" s="117">
        <f t="shared" si="19"/>
        <v>0</v>
      </c>
      <c r="N255" s="117">
        <f t="shared" si="20"/>
        <v>0</v>
      </c>
      <c r="O255" s="117">
        <f t="shared" si="21"/>
        <v>0</v>
      </c>
      <c r="P255" s="117">
        <f t="shared" si="22"/>
        <v>0</v>
      </c>
      <c r="Q255" s="117">
        <f t="shared" si="23"/>
        <v>0</v>
      </c>
    </row>
    <row r="256" spans="1:17" ht="15" x14ac:dyDescent="0.2">
      <c r="A256" s="88">
        <v>238</v>
      </c>
      <c r="B256" s="115">
        <f>VLOOKUP($A256,'DO NOT MODIFY'!$A$5:$S$631,2,FALSE)</f>
        <v>0</v>
      </c>
      <c r="C256" s="115">
        <f>VLOOKUP($A256,'DO NOT MODIFY'!$A$5:$S$631,3,FALSE)</f>
        <v>0</v>
      </c>
      <c r="D256" s="116" t="str">
        <f>VLOOKUP($A256,'DO NOT MODIFY'!$A$5:$S$631,4,FALSE)</f>
        <v>Ribes sanguineum 'var'</v>
      </c>
      <c r="E256" s="116" t="str">
        <f>VLOOKUP($A256,'DO NOT MODIFY'!$A$5:$S$631,5,FALSE)</f>
        <v>Red Flowering Currant</v>
      </c>
      <c r="F256" s="115" t="str">
        <f>VLOOKUP($A256,'DO NOT MODIFY'!$A$5:$S$631,7,FALSE)</f>
        <v>low</v>
      </c>
      <c r="G256" s="115">
        <f>VLOOKUP($A256,'DO NOT MODIFY'!$A$5:$S$631,6,FALSE)</f>
        <v>32</v>
      </c>
      <c r="H256" s="151"/>
      <c r="I256" s="148" t="str">
        <f>VLOOKUP($A256,'DO NOT MODIFY'!$A$5:$S$631,10,FALSE)</f>
        <v>#5</v>
      </c>
      <c r="J256" s="115">
        <f>VLOOKUP($A256,'DO NOT MODIFY'!$A$5:$S$631,11,FALSE)</f>
        <v>1</v>
      </c>
      <c r="K256" s="115">
        <f>VLOOKUP($A256,'DO NOT MODIFY'!$A$5:$S$631,12,FALSE)</f>
        <v>1.9400000000000001E-2</v>
      </c>
      <c r="L256" s="117">
        <f t="shared" si="18"/>
        <v>0</v>
      </c>
      <c r="M256" s="117">
        <f t="shared" si="19"/>
        <v>0</v>
      </c>
      <c r="N256" s="117">
        <f t="shared" si="20"/>
        <v>0</v>
      </c>
      <c r="O256" s="117">
        <f t="shared" si="21"/>
        <v>0</v>
      </c>
      <c r="P256" s="117">
        <f t="shared" si="22"/>
        <v>0</v>
      </c>
      <c r="Q256" s="117">
        <f t="shared" si="23"/>
        <v>0</v>
      </c>
    </row>
    <row r="257" spans="1:17" ht="15" x14ac:dyDescent="0.2">
      <c r="A257" s="88">
        <v>239</v>
      </c>
      <c r="B257" s="115">
        <f>VLOOKUP($A257,'DO NOT MODIFY'!$A$5:$S$631,2,FALSE)</f>
        <v>0</v>
      </c>
      <c r="C257" s="115">
        <f>VLOOKUP($A257,'DO NOT MODIFY'!$A$5:$S$631,3,FALSE)</f>
        <v>0</v>
      </c>
      <c r="D257" s="116" t="str">
        <f>VLOOKUP($A257,'DO NOT MODIFY'!$A$5:$S$631,4,FALSE)</f>
        <v>Ribes hirtellum 'Pixwell'</v>
      </c>
      <c r="E257" s="116" t="str">
        <f>VLOOKUP($A257,'DO NOT MODIFY'!$A$5:$S$631,5,FALSE)</f>
        <v>Pixwell Gooseberry</v>
      </c>
      <c r="F257" s="115" t="str">
        <f>VLOOKUP($A257,'DO NOT MODIFY'!$A$5:$S$631,7,FALSE)</f>
        <v>low</v>
      </c>
      <c r="G257" s="115">
        <f>VLOOKUP($A257,'DO NOT MODIFY'!$A$5:$S$631,6,FALSE)</f>
        <v>32</v>
      </c>
      <c r="H257" s="151"/>
      <c r="I257" s="148" t="str">
        <f>VLOOKUP($A257,'DO NOT MODIFY'!$A$5:$S$631,10,FALSE)</f>
        <v>#5</v>
      </c>
      <c r="J257" s="115">
        <f>VLOOKUP($A257,'DO NOT MODIFY'!$A$5:$S$631,11,FALSE)</f>
        <v>1</v>
      </c>
      <c r="K257" s="115">
        <f>VLOOKUP($A257,'DO NOT MODIFY'!$A$5:$S$631,12,FALSE)</f>
        <v>1.9400000000000001E-2</v>
      </c>
      <c r="L257" s="117">
        <f t="shared" si="18"/>
        <v>0</v>
      </c>
      <c r="M257" s="117">
        <f t="shared" si="19"/>
        <v>0</v>
      </c>
      <c r="N257" s="117">
        <f t="shared" si="20"/>
        <v>0</v>
      </c>
      <c r="O257" s="117">
        <f t="shared" si="21"/>
        <v>0</v>
      </c>
      <c r="P257" s="117">
        <f t="shared" si="22"/>
        <v>0</v>
      </c>
      <c r="Q257" s="117">
        <f t="shared" si="23"/>
        <v>0</v>
      </c>
    </row>
    <row r="258" spans="1:17" ht="15" x14ac:dyDescent="0.2">
      <c r="A258" s="88">
        <v>240</v>
      </c>
      <c r="B258" s="115">
        <f>VLOOKUP($A258,'DO NOT MODIFY'!$A$5:$S$631,2,FALSE)</f>
        <v>0</v>
      </c>
      <c r="C258" s="115">
        <f>VLOOKUP($A258,'DO NOT MODIFY'!$A$5:$S$631,3,FALSE)</f>
        <v>0</v>
      </c>
      <c r="D258" s="116" t="str">
        <f>VLOOKUP($A258,'DO NOT MODIFY'!$A$5:$S$631,4,FALSE)</f>
        <v>Rosa foetida (all cultivars)</v>
      </c>
      <c r="E258" s="116" t="str">
        <f>VLOOKUP($A258,'DO NOT MODIFY'!$A$5:$S$631,5,FALSE)</f>
        <v>Rose</v>
      </c>
      <c r="F258" s="115" t="str">
        <f>VLOOKUP($A258,'DO NOT MODIFY'!$A$5:$S$631,7,FALSE)</f>
        <v>low</v>
      </c>
      <c r="G258" s="115">
        <f>VLOOKUP($A258,'DO NOT MODIFY'!$A$5:$S$631,6,FALSE)</f>
        <v>32</v>
      </c>
      <c r="H258" s="151"/>
      <c r="I258" s="148" t="str">
        <f>VLOOKUP($A258,'DO NOT MODIFY'!$A$5:$S$631,10,FALSE)</f>
        <v>#5</v>
      </c>
      <c r="J258" s="115">
        <f>VLOOKUP($A258,'DO NOT MODIFY'!$A$5:$S$631,11,FALSE)</f>
        <v>1</v>
      </c>
      <c r="K258" s="115">
        <f>VLOOKUP($A258,'DO NOT MODIFY'!$A$5:$S$631,12,FALSE)</f>
        <v>1.9400000000000001E-2</v>
      </c>
      <c r="L258" s="117">
        <f t="shared" si="18"/>
        <v>0</v>
      </c>
      <c r="M258" s="117">
        <f t="shared" si="19"/>
        <v>0</v>
      </c>
      <c r="N258" s="117">
        <f t="shared" si="20"/>
        <v>0</v>
      </c>
      <c r="O258" s="117">
        <f t="shared" si="21"/>
        <v>0</v>
      </c>
      <c r="P258" s="117">
        <f t="shared" si="22"/>
        <v>0</v>
      </c>
      <c r="Q258" s="117">
        <f t="shared" si="23"/>
        <v>0</v>
      </c>
    </row>
    <row r="259" spans="1:17" ht="15" x14ac:dyDescent="0.2">
      <c r="A259" s="88">
        <v>241</v>
      </c>
      <c r="B259" s="115">
        <f>VLOOKUP($A259,'DO NOT MODIFY'!$A$5:$S$631,2,FALSE)</f>
        <v>0</v>
      </c>
      <c r="C259" s="115">
        <f>VLOOKUP($A259,'DO NOT MODIFY'!$A$5:$S$631,3,FALSE)</f>
        <v>0</v>
      </c>
      <c r="D259" s="116" t="str">
        <f>VLOOKUP($A259,'DO NOT MODIFY'!$A$5:$S$631,4,FALSE)</f>
        <v>Rosa glauca x Rosa rubrifolia</v>
      </c>
      <c r="E259" s="116" t="str">
        <f>VLOOKUP($A259,'DO NOT MODIFY'!$A$5:$S$631,5,FALSE)</f>
        <v>Redleaf Rose</v>
      </c>
      <c r="F259" s="115" t="str">
        <f>VLOOKUP($A259,'DO NOT MODIFY'!$A$5:$S$631,7,FALSE)</f>
        <v>low</v>
      </c>
      <c r="G259" s="115">
        <f>VLOOKUP($A259,'DO NOT MODIFY'!$A$5:$S$631,6,FALSE)</f>
        <v>32</v>
      </c>
      <c r="H259" s="151"/>
      <c r="I259" s="148" t="str">
        <f>VLOOKUP($A259,'DO NOT MODIFY'!$A$5:$S$631,10,FALSE)</f>
        <v>#5</v>
      </c>
      <c r="J259" s="115">
        <f>VLOOKUP($A259,'DO NOT MODIFY'!$A$5:$S$631,11,FALSE)</f>
        <v>1</v>
      </c>
      <c r="K259" s="115">
        <f>VLOOKUP($A259,'DO NOT MODIFY'!$A$5:$S$631,12,FALSE)</f>
        <v>1.9400000000000001E-2</v>
      </c>
      <c r="L259" s="117">
        <f t="shared" si="18"/>
        <v>0</v>
      </c>
      <c r="M259" s="117">
        <f t="shared" si="19"/>
        <v>0</v>
      </c>
      <c r="N259" s="117">
        <f t="shared" si="20"/>
        <v>0</v>
      </c>
      <c r="O259" s="117">
        <f t="shared" si="21"/>
        <v>0</v>
      </c>
      <c r="P259" s="117">
        <f t="shared" si="22"/>
        <v>0</v>
      </c>
      <c r="Q259" s="117">
        <f t="shared" si="23"/>
        <v>0</v>
      </c>
    </row>
    <row r="260" spans="1:17" ht="15" x14ac:dyDescent="0.2">
      <c r="A260" s="88">
        <v>242</v>
      </c>
      <c r="B260" s="115">
        <f>VLOOKUP($A260,'DO NOT MODIFY'!$A$5:$S$631,2,FALSE)</f>
        <v>0</v>
      </c>
      <c r="C260" s="115">
        <f>VLOOKUP($A260,'DO NOT MODIFY'!$A$5:$S$631,3,FALSE)</f>
        <v>0</v>
      </c>
      <c r="D260" s="116" t="str">
        <f>VLOOKUP($A260,'DO NOT MODIFY'!$A$5:$S$631,4,FALSE)</f>
        <v>Rosa x 'Hansa'</v>
      </c>
      <c r="E260" s="116" t="str">
        <f>VLOOKUP($A260,'DO NOT MODIFY'!$A$5:$S$631,5,FALSE)</f>
        <v>Purple-Red Shrub Rose</v>
      </c>
      <c r="F260" s="115" t="str">
        <f>VLOOKUP($A260,'DO NOT MODIFY'!$A$5:$S$631,7,FALSE)</f>
        <v>low</v>
      </c>
      <c r="G260" s="115">
        <f>VLOOKUP($A260,'DO NOT MODIFY'!$A$5:$S$631,6,FALSE)</f>
        <v>32</v>
      </c>
      <c r="H260" s="151"/>
      <c r="I260" s="148" t="str">
        <f>VLOOKUP($A260,'DO NOT MODIFY'!$A$5:$S$631,10,FALSE)</f>
        <v>#5</v>
      </c>
      <c r="J260" s="115">
        <f>VLOOKUP($A260,'DO NOT MODIFY'!$A$5:$S$631,11,FALSE)</f>
        <v>1</v>
      </c>
      <c r="K260" s="115">
        <f>VLOOKUP($A260,'DO NOT MODIFY'!$A$5:$S$631,12,FALSE)</f>
        <v>1.9400000000000001E-2</v>
      </c>
      <c r="L260" s="117">
        <f t="shared" si="18"/>
        <v>0</v>
      </c>
      <c r="M260" s="117">
        <f t="shared" si="19"/>
        <v>0</v>
      </c>
      <c r="N260" s="117">
        <f t="shared" si="20"/>
        <v>0</v>
      </c>
      <c r="O260" s="117">
        <f t="shared" si="21"/>
        <v>0</v>
      </c>
      <c r="P260" s="117">
        <f t="shared" si="22"/>
        <v>0</v>
      </c>
      <c r="Q260" s="117">
        <f t="shared" si="23"/>
        <v>0</v>
      </c>
    </row>
    <row r="261" spans="1:17" ht="15" x14ac:dyDescent="0.2">
      <c r="A261" s="88">
        <v>243</v>
      </c>
      <c r="B261" s="115">
        <f>VLOOKUP($A261,'DO NOT MODIFY'!$A$5:$S$631,2,FALSE)</f>
        <v>0</v>
      </c>
      <c r="C261" s="115">
        <f>VLOOKUP($A261,'DO NOT MODIFY'!$A$5:$S$631,3,FALSE)</f>
        <v>0</v>
      </c>
      <c r="D261" s="116" t="str">
        <f>VLOOKUP($A261,'DO NOT MODIFY'!$A$5:$S$631,4,FALSE)</f>
        <v>Rosa x harisonii</v>
      </c>
      <c r="E261" s="116" t="str">
        <f>VLOOKUP($A261,'DO NOT MODIFY'!$A$5:$S$631,5,FALSE)</f>
        <v>Harison's Yellow Rose</v>
      </c>
      <c r="F261" s="115" t="str">
        <f>VLOOKUP($A261,'DO NOT MODIFY'!$A$5:$S$631,7,FALSE)</f>
        <v>low</v>
      </c>
      <c r="G261" s="115">
        <f>VLOOKUP($A261,'DO NOT MODIFY'!$A$5:$S$631,6,FALSE)</f>
        <v>32</v>
      </c>
      <c r="H261" s="151"/>
      <c r="I261" s="148" t="str">
        <f>VLOOKUP($A261,'DO NOT MODIFY'!$A$5:$S$631,10,FALSE)</f>
        <v>#5</v>
      </c>
      <c r="J261" s="115">
        <f>VLOOKUP($A261,'DO NOT MODIFY'!$A$5:$S$631,11,FALSE)</f>
        <v>1</v>
      </c>
      <c r="K261" s="115">
        <f>VLOOKUP($A261,'DO NOT MODIFY'!$A$5:$S$631,12,FALSE)</f>
        <v>1.9400000000000001E-2</v>
      </c>
      <c r="L261" s="117">
        <f t="shared" si="18"/>
        <v>0</v>
      </c>
      <c r="M261" s="117">
        <f t="shared" si="19"/>
        <v>0</v>
      </c>
      <c r="N261" s="117">
        <f t="shared" si="20"/>
        <v>0</v>
      </c>
      <c r="O261" s="117">
        <f t="shared" si="21"/>
        <v>0</v>
      </c>
      <c r="P261" s="117">
        <f t="shared" si="22"/>
        <v>0</v>
      </c>
      <c r="Q261" s="117">
        <f t="shared" si="23"/>
        <v>0</v>
      </c>
    </row>
    <row r="262" spans="1:17" ht="15" x14ac:dyDescent="0.2">
      <c r="A262" s="88">
        <v>244</v>
      </c>
      <c r="B262" s="115">
        <f>VLOOKUP($A262,'DO NOT MODIFY'!$A$5:$S$631,2,FALSE)</f>
        <v>0</v>
      </c>
      <c r="C262" s="115">
        <f>VLOOKUP($A262,'DO NOT MODIFY'!$A$5:$S$631,3,FALSE)</f>
        <v>0</v>
      </c>
      <c r="D262" s="116" t="str">
        <f>VLOOKUP($A262,'DO NOT MODIFY'!$A$5:$S$631,4,FALSE)</f>
        <v>Rosa Knock Out®</v>
      </c>
      <c r="E262" s="116" t="str">
        <f>VLOOKUP($A262,'DO NOT MODIFY'!$A$5:$S$631,5,FALSE)</f>
        <v>Knock Out® Rose</v>
      </c>
      <c r="F262" s="115" t="str">
        <f>VLOOKUP($A262,'DO NOT MODIFY'!$A$5:$S$631,7,FALSE)</f>
        <v>moderate</v>
      </c>
      <c r="G262" s="115">
        <f>VLOOKUP($A262,'DO NOT MODIFY'!$A$5:$S$631,6,FALSE)</f>
        <v>32</v>
      </c>
      <c r="H262" s="151"/>
      <c r="I262" s="148" t="str">
        <f>VLOOKUP($A262,'DO NOT MODIFY'!$A$5:$S$631,10,FALSE)</f>
        <v>#5</v>
      </c>
      <c r="J262" s="115">
        <f>VLOOKUP($A262,'DO NOT MODIFY'!$A$5:$S$631,11,FALSE)</f>
        <v>1</v>
      </c>
      <c r="K262" s="115">
        <f>VLOOKUP($A262,'DO NOT MODIFY'!$A$5:$S$631,12,FALSE)</f>
        <v>1.9400000000000001E-2</v>
      </c>
      <c r="L262" s="117">
        <f t="shared" si="18"/>
        <v>0</v>
      </c>
      <c r="M262" s="117">
        <f t="shared" si="19"/>
        <v>0</v>
      </c>
      <c r="N262" s="117">
        <f t="shared" si="20"/>
        <v>0</v>
      </c>
      <c r="O262" s="117">
        <f t="shared" si="21"/>
        <v>1</v>
      </c>
      <c r="P262" s="117">
        <f t="shared" si="22"/>
        <v>0</v>
      </c>
      <c r="Q262" s="117">
        <f t="shared" si="23"/>
        <v>0</v>
      </c>
    </row>
    <row r="263" spans="1:17" ht="15" x14ac:dyDescent="0.2">
      <c r="A263" s="88">
        <v>245</v>
      </c>
      <c r="B263" s="115">
        <f>VLOOKUP($A263,'DO NOT MODIFY'!$A$5:$S$631,2,FALSE)</f>
        <v>0</v>
      </c>
      <c r="C263" s="115">
        <f>VLOOKUP($A263,'DO NOT MODIFY'!$A$5:$S$631,3,FALSE)</f>
        <v>0</v>
      </c>
      <c r="D263" s="116" t="str">
        <f>VLOOKUP($A263,'DO NOT MODIFY'!$A$5:$S$631,4,FALSE)</f>
        <v>Rosa x 'Magnifica'</v>
      </c>
      <c r="E263" s="116" t="str">
        <f>VLOOKUP($A263,'DO NOT MODIFY'!$A$5:$S$631,5,FALSE)</f>
        <v>Double Red Rose</v>
      </c>
      <c r="F263" s="115" t="str">
        <f>VLOOKUP($A263,'DO NOT MODIFY'!$A$5:$S$631,7,FALSE)</f>
        <v>low</v>
      </c>
      <c r="G263" s="115">
        <f>VLOOKUP($A263,'DO NOT MODIFY'!$A$5:$S$631,6,FALSE)</f>
        <v>32</v>
      </c>
      <c r="H263" s="151"/>
      <c r="I263" s="148" t="str">
        <f>VLOOKUP($A263,'DO NOT MODIFY'!$A$5:$S$631,10,FALSE)</f>
        <v>#5</v>
      </c>
      <c r="J263" s="115">
        <f>VLOOKUP($A263,'DO NOT MODIFY'!$A$5:$S$631,11,FALSE)</f>
        <v>1</v>
      </c>
      <c r="K263" s="115">
        <f>VLOOKUP($A263,'DO NOT MODIFY'!$A$5:$S$631,12,FALSE)</f>
        <v>1.9400000000000001E-2</v>
      </c>
      <c r="L263" s="117">
        <f t="shared" si="18"/>
        <v>0</v>
      </c>
      <c r="M263" s="117">
        <f t="shared" si="19"/>
        <v>0</v>
      </c>
      <c r="N263" s="117">
        <f t="shared" si="20"/>
        <v>0</v>
      </c>
      <c r="O263" s="117">
        <f t="shared" si="21"/>
        <v>0</v>
      </c>
      <c r="P263" s="117">
        <f t="shared" si="22"/>
        <v>0</v>
      </c>
      <c r="Q263" s="117">
        <f t="shared" si="23"/>
        <v>0</v>
      </c>
    </row>
    <row r="264" spans="1:17" ht="15" x14ac:dyDescent="0.2">
      <c r="A264" s="88">
        <v>246</v>
      </c>
      <c r="B264" s="115">
        <f>VLOOKUP($A264,'DO NOT MODIFY'!$A$5:$S$631,2,FALSE)</f>
        <v>0</v>
      </c>
      <c r="C264" s="115">
        <f>VLOOKUP($A264,'DO NOT MODIFY'!$A$5:$S$631,3,FALSE)</f>
        <v>0</v>
      </c>
      <c r="D264" s="116" t="str">
        <f>VLOOKUP($A264,'DO NOT MODIFY'!$A$5:$S$631,4,FALSE)</f>
        <v>Rosa Meidiland®</v>
      </c>
      <c r="E264" s="116" t="str">
        <f>VLOOKUP($A264,'DO NOT MODIFY'!$A$5:$S$631,5,FALSE)</f>
        <v>Meidiland® Rose</v>
      </c>
      <c r="F264" s="115" t="str">
        <f>VLOOKUP($A264,'DO NOT MODIFY'!$A$5:$S$631,7,FALSE)</f>
        <v>low</v>
      </c>
      <c r="G264" s="115">
        <f>VLOOKUP($A264,'DO NOT MODIFY'!$A$5:$S$631,6,FALSE)</f>
        <v>32</v>
      </c>
      <c r="H264" s="151"/>
      <c r="I264" s="148" t="str">
        <f>VLOOKUP($A264,'DO NOT MODIFY'!$A$5:$S$631,10,FALSE)</f>
        <v>#5</v>
      </c>
      <c r="J264" s="115">
        <f>VLOOKUP($A264,'DO NOT MODIFY'!$A$5:$S$631,11,FALSE)</f>
        <v>1</v>
      </c>
      <c r="K264" s="115">
        <f>VLOOKUP($A264,'DO NOT MODIFY'!$A$5:$S$631,12,FALSE)</f>
        <v>1.9400000000000001E-2</v>
      </c>
      <c r="L264" s="117">
        <f t="shared" si="18"/>
        <v>0</v>
      </c>
      <c r="M264" s="117">
        <f t="shared" si="19"/>
        <v>0</v>
      </c>
      <c r="N264" s="117">
        <f t="shared" si="20"/>
        <v>0</v>
      </c>
      <c r="O264" s="117">
        <f t="shared" si="21"/>
        <v>0</v>
      </c>
      <c r="P264" s="117">
        <f t="shared" si="22"/>
        <v>0</v>
      </c>
      <c r="Q264" s="117">
        <f t="shared" si="23"/>
        <v>0</v>
      </c>
    </row>
    <row r="265" spans="1:17" ht="15" x14ac:dyDescent="0.2">
      <c r="A265" s="88">
        <v>247</v>
      </c>
      <c r="B265" s="115">
        <f>VLOOKUP($A265,'DO NOT MODIFY'!$A$5:$S$631,2,FALSE)</f>
        <v>0</v>
      </c>
      <c r="C265" s="115">
        <f>VLOOKUP($A265,'DO NOT MODIFY'!$A$5:$S$631,3,FALSE)</f>
        <v>0</v>
      </c>
      <c r="D265" s="116" t="str">
        <f>VLOOKUP($A265,'DO NOT MODIFY'!$A$5:$S$631,4,FALSE)</f>
        <v>Rosa x 'Morden' (all cultivars)</v>
      </c>
      <c r="E265" s="116" t="str">
        <f>VLOOKUP($A265,'DO NOT MODIFY'!$A$5:$S$631,5,FALSE)</f>
        <v>Morden Rose</v>
      </c>
      <c r="F265" s="115" t="str">
        <f>VLOOKUP($A265,'DO NOT MODIFY'!$A$5:$S$631,7,FALSE)</f>
        <v>low</v>
      </c>
      <c r="G265" s="115">
        <f>VLOOKUP($A265,'DO NOT MODIFY'!$A$5:$S$631,6,FALSE)</f>
        <v>32</v>
      </c>
      <c r="H265" s="151"/>
      <c r="I265" s="148" t="str">
        <f>VLOOKUP($A265,'DO NOT MODIFY'!$A$5:$S$631,10,FALSE)</f>
        <v>#5</v>
      </c>
      <c r="J265" s="115">
        <f>VLOOKUP($A265,'DO NOT MODIFY'!$A$5:$S$631,11,FALSE)</f>
        <v>1</v>
      </c>
      <c r="K265" s="115">
        <f>VLOOKUP($A265,'DO NOT MODIFY'!$A$5:$S$631,12,FALSE)</f>
        <v>1.9400000000000001E-2</v>
      </c>
      <c r="L265" s="117">
        <f t="shared" si="18"/>
        <v>0</v>
      </c>
      <c r="M265" s="117">
        <f t="shared" si="19"/>
        <v>0</v>
      </c>
      <c r="N265" s="117">
        <f t="shared" si="20"/>
        <v>0</v>
      </c>
      <c r="O265" s="117">
        <f t="shared" si="21"/>
        <v>0</v>
      </c>
      <c r="P265" s="117">
        <f t="shared" si="22"/>
        <v>0</v>
      </c>
      <c r="Q265" s="117">
        <f t="shared" si="23"/>
        <v>0</v>
      </c>
    </row>
    <row r="266" spans="1:17" ht="15" x14ac:dyDescent="0.2">
      <c r="A266" s="88">
        <v>248</v>
      </c>
      <c r="B266" s="115">
        <f>VLOOKUP($A266,'DO NOT MODIFY'!$A$5:$S$631,2,FALSE)</f>
        <v>0</v>
      </c>
      <c r="C266" s="115">
        <f>VLOOKUP($A266,'DO NOT MODIFY'!$A$5:$S$631,3,FALSE)</f>
        <v>0</v>
      </c>
      <c r="D266" s="116" t="str">
        <f>VLOOKUP($A266,'DO NOT MODIFY'!$A$5:$S$631,4,FALSE)</f>
        <v>Rosa x 'Nearly Wild'</v>
      </c>
      <c r="E266" s="116" t="str">
        <f>VLOOKUP($A266,'DO NOT MODIFY'!$A$5:$S$631,5,FALSE)</f>
        <v>Nearly Wild Rose</v>
      </c>
      <c r="F266" s="115" t="str">
        <f>VLOOKUP($A266,'DO NOT MODIFY'!$A$5:$S$631,7,FALSE)</f>
        <v>low</v>
      </c>
      <c r="G266" s="115">
        <f>VLOOKUP($A266,'DO NOT MODIFY'!$A$5:$S$631,6,FALSE)</f>
        <v>32</v>
      </c>
      <c r="H266" s="151"/>
      <c r="I266" s="148" t="str">
        <f>VLOOKUP($A266,'DO NOT MODIFY'!$A$5:$S$631,10,FALSE)</f>
        <v>#5</v>
      </c>
      <c r="J266" s="115">
        <f>VLOOKUP($A266,'DO NOT MODIFY'!$A$5:$S$631,11,FALSE)</f>
        <v>1</v>
      </c>
      <c r="K266" s="115">
        <f>VLOOKUP($A266,'DO NOT MODIFY'!$A$5:$S$631,12,FALSE)</f>
        <v>1.9400000000000001E-2</v>
      </c>
      <c r="L266" s="117">
        <f t="shared" si="18"/>
        <v>0</v>
      </c>
      <c r="M266" s="117">
        <f t="shared" si="19"/>
        <v>0</v>
      </c>
      <c r="N266" s="117">
        <f t="shared" si="20"/>
        <v>0</v>
      </c>
      <c r="O266" s="117">
        <f t="shared" si="21"/>
        <v>0</v>
      </c>
      <c r="P266" s="117">
        <f t="shared" si="22"/>
        <v>0</v>
      </c>
      <c r="Q266" s="117">
        <f t="shared" si="23"/>
        <v>0</v>
      </c>
    </row>
    <row r="267" spans="1:17" ht="15" x14ac:dyDescent="0.2">
      <c r="A267" s="88">
        <v>249</v>
      </c>
      <c r="B267" s="115">
        <f>VLOOKUP($A267,'DO NOT MODIFY'!$A$5:$S$631,2,FALSE)</f>
        <v>0</v>
      </c>
      <c r="C267" s="115">
        <f>VLOOKUP($A267,'DO NOT MODIFY'!$A$5:$S$631,3,FALSE)</f>
        <v>0</v>
      </c>
      <c r="D267" s="116" t="str">
        <f>VLOOKUP($A267,'DO NOT MODIFY'!$A$5:$S$631,4,FALSE)</f>
        <v>Rosa 'Ruby Voodoo'</v>
      </c>
      <c r="E267" s="116" t="str">
        <f>VLOOKUP($A267,'DO NOT MODIFY'!$A$5:$S$631,5,FALSE)</f>
        <v>Ruby Voodoo Rose</v>
      </c>
      <c r="F267" s="115" t="str">
        <f>VLOOKUP($A267,'DO NOT MODIFY'!$A$5:$S$631,7,FALSE)</f>
        <v>moderate</v>
      </c>
      <c r="G267" s="115">
        <f>VLOOKUP($A267,'DO NOT MODIFY'!$A$5:$S$631,6,FALSE)</f>
        <v>32</v>
      </c>
      <c r="H267" s="151"/>
      <c r="I267" s="148" t="str">
        <f>VLOOKUP($A267,'DO NOT MODIFY'!$A$5:$S$631,10,FALSE)</f>
        <v>#5</v>
      </c>
      <c r="J267" s="115">
        <f>VLOOKUP($A267,'DO NOT MODIFY'!$A$5:$S$631,11,FALSE)</f>
        <v>1</v>
      </c>
      <c r="K267" s="115">
        <f>VLOOKUP($A267,'DO NOT MODIFY'!$A$5:$S$631,12,FALSE)</f>
        <v>1.9400000000000001E-2</v>
      </c>
      <c r="L267" s="117">
        <f t="shared" si="18"/>
        <v>0</v>
      </c>
      <c r="M267" s="117">
        <f t="shared" si="19"/>
        <v>0</v>
      </c>
      <c r="N267" s="117">
        <f t="shared" si="20"/>
        <v>0</v>
      </c>
      <c r="O267" s="117">
        <f t="shared" si="21"/>
        <v>1</v>
      </c>
      <c r="P267" s="117">
        <f t="shared" si="22"/>
        <v>0</v>
      </c>
      <c r="Q267" s="117">
        <f t="shared" si="23"/>
        <v>0</v>
      </c>
    </row>
    <row r="268" spans="1:17" ht="15" x14ac:dyDescent="0.2">
      <c r="A268" s="88">
        <v>250</v>
      </c>
      <c r="B268" s="115">
        <f>VLOOKUP($A268,'DO NOT MODIFY'!$A$5:$S$631,2,FALSE)</f>
        <v>0</v>
      </c>
      <c r="C268" s="115">
        <f>VLOOKUP($A268,'DO NOT MODIFY'!$A$5:$S$631,3,FALSE)</f>
        <v>0</v>
      </c>
      <c r="D268" s="116" t="str">
        <f>VLOOKUP($A268,'DO NOT MODIFY'!$A$5:$S$631,4,FALSE)</f>
        <v>Rosa rugosa</v>
      </c>
      <c r="E268" s="116" t="str">
        <f>VLOOKUP($A268,'DO NOT MODIFY'!$A$5:$S$631,5,FALSE)</f>
        <v>Rugosa Rose</v>
      </c>
      <c r="F268" s="115" t="str">
        <f>VLOOKUP($A268,'DO NOT MODIFY'!$A$5:$S$631,7,FALSE)</f>
        <v>very low</v>
      </c>
      <c r="G268" s="115">
        <f>VLOOKUP($A268,'DO NOT MODIFY'!$A$5:$S$631,6,FALSE)</f>
        <v>32</v>
      </c>
      <c r="H268" s="151"/>
      <c r="I268" s="148" t="str">
        <f>VLOOKUP($A268,'DO NOT MODIFY'!$A$5:$S$631,10,FALSE)</f>
        <v>#5</v>
      </c>
      <c r="J268" s="115">
        <f>VLOOKUP($A268,'DO NOT MODIFY'!$A$5:$S$631,11,FALSE)</f>
        <v>1</v>
      </c>
      <c r="K268" s="115">
        <f>VLOOKUP($A268,'DO NOT MODIFY'!$A$5:$S$631,12,FALSE)</f>
        <v>1.9400000000000001E-2</v>
      </c>
      <c r="L268" s="117">
        <f t="shared" si="18"/>
        <v>0</v>
      </c>
      <c r="M268" s="117">
        <f t="shared" si="19"/>
        <v>0</v>
      </c>
      <c r="N268" s="117">
        <f t="shared" si="20"/>
        <v>0</v>
      </c>
      <c r="O268" s="117">
        <f t="shared" si="21"/>
        <v>0</v>
      </c>
      <c r="P268" s="117">
        <f t="shared" si="22"/>
        <v>0</v>
      </c>
      <c r="Q268" s="117">
        <f t="shared" si="23"/>
        <v>0</v>
      </c>
    </row>
    <row r="269" spans="1:17" ht="15" x14ac:dyDescent="0.2">
      <c r="A269" s="88">
        <v>251</v>
      </c>
      <c r="B269" s="115">
        <f>VLOOKUP($A269,'DO NOT MODIFY'!$A$5:$S$631,2,FALSE)</f>
        <v>0</v>
      </c>
      <c r="C269" s="115">
        <f>VLOOKUP($A269,'DO NOT MODIFY'!$A$5:$S$631,3,FALSE)</f>
        <v>0</v>
      </c>
      <c r="D269" s="116" t="str">
        <f>VLOOKUP($A269,'DO NOT MODIFY'!$A$5:$S$631,4,FALSE)</f>
        <v>Rosa xanthina hugonis</v>
      </c>
      <c r="E269" s="116" t="str">
        <f>VLOOKUP($A269,'DO NOT MODIFY'!$A$5:$S$631,5,FALSE)</f>
        <v>Yellow Shrub Rose</v>
      </c>
      <c r="F269" s="115" t="str">
        <f>VLOOKUP($A269,'DO NOT MODIFY'!$A$5:$S$631,7,FALSE)</f>
        <v>low</v>
      </c>
      <c r="G269" s="115">
        <f>VLOOKUP($A269,'DO NOT MODIFY'!$A$5:$S$631,6,FALSE)</f>
        <v>32</v>
      </c>
      <c r="H269" s="151"/>
      <c r="I269" s="148" t="str">
        <f>VLOOKUP($A269,'DO NOT MODIFY'!$A$5:$S$631,10,FALSE)</f>
        <v>#5</v>
      </c>
      <c r="J269" s="115">
        <f>VLOOKUP($A269,'DO NOT MODIFY'!$A$5:$S$631,11,FALSE)</f>
        <v>1</v>
      </c>
      <c r="K269" s="115">
        <f>VLOOKUP($A269,'DO NOT MODIFY'!$A$5:$S$631,12,FALSE)</f>
        <v>1.9400000000000001E-2</v>
      </c>
      <c r="L269" s="117">
        <f t="shared" si="18"/>
        <v>0</v>
      </c>
      <c r="M269" s="117">
        <f t="shared" si="19"/>
        <v>0</v>
      </c>
      <c r="N269" s="117">
        <f t="shared" si="20"/>
        <v>0</v>
      </c>
      <c r="O269" s="117">
        <f t="shared" si="21"/>
        <v>0</v>
      </c>
      <c r="P269" s="117">
        <f t="shared" si="22"/>
        <v>0</v>
      </c>
      <c r="Q269" s="117">
        <f t="shared" si="23"/>
        <v>0</v>
      </c>
    </row>
    <row r="270" spans="1:17" ht="15" x14ac:dyDescent="0.2">
      <c r="A270" s="88">
        <v>252</v>
      </c>
      <c r="B270" s="115">
        <f>VLOOKUP($A270,'DO NOT MODIFY'!$A$5:$S$631,2,FALSE)</f>
        <v>0</v>
      </c>
      <c r="C270" s="115">
        <f>VLOOKUP($A270,'DO NOT MODIFY'!$A$5:$S$631,3,FALSE)</f>
        <v>0</v>
      </c>
      <c r="D270" s="116" t="str">
        <f>VLOOKUP($A270,'DO NOT MODIFY'!$A$5:$S$631,4,FALSE)</f>
        <v>Rubus deliciosus</v>
      </c>
      <c r="E270" s="116" t="str">
        <f>VLOOKUP($A270,'DO NOT MODIFY'!$A$5:$S$631,5,FALSE)</f>
        <v>Boulder Raspberry</v>
      </c>
      <c r="F270" s="115" t="str">
        <f>VLOOKUP($A270,'DO NOT MODIFY'!$A$5:$S$631,7,FALSE)</f>
        <v>low</v>
      </c>
      <c r="G270" s="115">
        <f>VLOOKUP($A270,'DO NOT MODIFY'!$A$5:$S$631,6,FALSE)</f>
        <v>32</v>
      </c>
      <c r="H270" s="151"/>
      <c r="I270" s="148" t="str">
        <f>VLOOKUP($A270,'DO NOT MODIFY'!$A$5:$S$631,10,FALSE)</f>
        <v>#5</v>
      </c>
      <c r="J270" s="115">
        <f>VLOOKUP($A270,'DO NOT MODIFY'!$A$5:$S$631,11,FALSE)</f>
        <v>1</v>
      </c>
      <c r="K270" s="115">
        <f>VLOOKUP($A270,'DO NOT MODIFY'!$A$5:$S$631,12,FALSE)</f>
        <v>1.9400000000000001E-2</v>
      </c>
      <c r="L270" s="117">
        <f t="shared" si="18"/>
        <v>0</v>
      </c>
      <c r="M270" s="117">
        <f t="shared" si="19"/>
        <v>0</v>
      </c>
      <c r="N270" s="117">
        <f t="shared" si="20"/>
        <v>0</v>
      </c>
      <c r="O270" s="117">
        <f t="shared" si="21"/>
        <v>0</v>
      </c>
      <c r="P270" s="117">
        <f t="shared" si="22"/>
        <v>0</v>
      </c>
      <c r="Q270" s="117">
        <f t="shared" si="23"/>
        <v>0</v>
      </c>
    </row>
    <row r="271" spans="1:17" ht="15" x14ac:dyDescent="0.2">
      <c r="A271" s="88">
        <v>253</v>
      </c>
      <c r="B271" s="115">
        <f>VLOOKUP($A271,'DO NOT MODIFY'!$A$5:$S$631,2,FALSE)</f>
        <v>0</v>
      </c>
      <c r="C271" s="115">
        <f>VLOOKUP($A271,'DO NOT MODIFY'!$A$5:$S$631,3,FALSE)</f>
        <v>0</v>
      </c>
      <c r="D271" s="116" t="str">
        <f>VLOOKUP($A271,'DO NOT MODIFY'!$A$5:$S$631,4,FALSE)</f>
        <v>Shepherdia argentea</v>
      </c>
      <c r="E271" s="116" t="str">
        <f>VLOOKUP($A271,'DO NOT MODIFY'!$A$5:$S$631,5,FALSE)</f>
        <v>Buffaloberry</v>
      </c>
      <c r="F271" s="115" t="str">
        <f>VLOOKUP($A271,'DO NOT MODIFY'!$A$5:$S$631,7,FALSE)</f>
        <v>very low</v>
      </c>
      <c r="G271" s="115">
        <f>VLOOKUP($A271,'DO NOT MODIFY'!$A$5:$S$631,6,FALSE)</f>
        <v>64</v>
      </c>
      <c r="H271" s="151"/>
      <c r="I271" s="148" t="str">
        <f>VLOOKUP($A271,'DO NOT MODIFY'!$A$5:$S$631,10,FALSE)</f>
        <v>#5</v>
      </c>
      <c r="J271" s="115">
        <f>VLOOKUP($A271,'DO NOT MODIFY'!$A$5:$S$631,11,FALSE)</f>
        <v>1</v>
      </c>
      <c r="K271" s="115">
        <f>VLOOKUP($A271,'DO NOT MODIFY'!$A$5:$S$631,12,FALSE)</f>
        <v>1.9400000000000001E-2</v>
      </c>
      <c r="L271" s="117">
        <f t="shared" si="18"/>
        <v>0</v>
      </c>
      <c r="M271" s="117">
        <f t="shared" si="19"/>
        <v>0</v>
      </c>
      <c r="N271" s="117">
        <f t="shared" si="20"/>
        <v>0</v>
      </c>
      <c r="O271" s="117">
        <f t="shared" si="21"/>
        <v>0</v>
      </c>
      <c r="P271" s="117">
        <f t="shared" si="22"/>
        <v>0</v>
      </c>
      <c r="Q271" s="117">
        <f t="shared" si="23"/>
        <v>0</v>
      </c>
    </row>
    <row r="272" spans="1:17" ht="15" x14ac:dyDescent="0.2">
      <c r="A272" s="88">
        <v>254</v>
      </c>
      <c r="B272" s="115">
        <f>VLOOKUP($A272,'DO NOT MODIFY'!$A$5:$S$631,2,FALSE)</f>
        <v>0</v>
      </c>
      <c r="C272" s="115">
        <f>VLOOKUP($A272,'DO NOT MODIFY'!$A$5:$S$631,3,FALSE)</f>
        <v>0</v>
      </c>
      <c r="D272" s="116" t="str">
        <f>VLOOKUP($A272,'DO NOT MODIFY'!$A$5:$S$631,4,FALSE)</f>
        <v>Sibiraea laevigata</v>
      </c>
      <c r="E272" s="116" t="str">
        <f>VLOOKUP($A272,'DO NOT MODIFY'!$A$5:$S$631,5,FALSE)</f>
        <v>Sibiraea Spirea</v>
      </c>
      <c r="F272" s="115" t="str">
        <f>VLOOKUP($A272,'DO NOT MODIFY'!$A$5:$S$631,7,FALSE)</f>
        <v>low</v>
      </c>
      <c r="G272" s="115">
        <f>VLOOKUP($A272,'DO NOT MODIFY'!$A$5:$S$631,6,FALSE)</f>
        <v>32</v>
      </c>
      <c r="H272" s="151"/>
      <c r="I272" s="148" t="str">
        <f>VLOOKUP($A272,'DO NOT MODIFY'!$A$5:$S$631,10,FALSE)</f>
        <v>#5</v>
      </c>
      <c r="J272" s="115">
        <f>VLOOKUP($A272,'DO NOT MODIFY'!$A$5:$S$631,11,FALSE)</f>
        <v>1</v>
      </c>
      <c r="K272" s="115">
        <f>VLOOKUP($A272,'DO NOT MODIFY'!$A$5:$S$631,12,FALSE)</f>
        <v>1.9400000000000001E-2</v>
      </c>
      <c r="L272" s="117">
        <f t="shared" si="18"/>
        <v>0</v>
      </c>
      <c r="M272" s="117">
        <f t="shared" si="19"/>
        <v>0</v>
      </c>
      <c r="N272" s="117">
        <f t="shared" si="20"/>
        <v>0</v>
      </c>
      <c r="O272" s="117">
        <f t="shared" si="21"/>
        <v>0</v>
      </c>
      <c r="P272" s="117">
        <f t="shared" si="22"/>
        <v>0</v>
      </c>
      <c r="Q272" s="117">
        <f t="shared" si="23"/>
        <v>0</v>
      </c>
    </row>
    <row r="273" spans="1:17" ht="15" x14ac:dyDescent="0.2">
      <c r="A273" s="88">
        <v>255</v>
      </c>
      <c r="B273" s="115">
        <f>VLOOKUP($A273,'DO NOT MODIFY'!$A$5:$S$631,2,FALSE)</f>
        <v>0</v>
      </c>
      <c r="C273" s="115">
        <f>VLOOKUP($A273,'DO NOT MODIFY'!$A$5:$S$631,3,FALSE)</f>
        <v>0</v>
      </c>
      <c r="D273" s="116" t="str">
        <f>VLOOKUP($A273,'DO NOT MODIFY'!$A$5:$S$631,4,FALSE)</f>
        <v>Sorbaria sorbifolia 'Sem'</v>
      </c>
      <c r="E273" s="116" t="str">
        <f>VLOOKUP($A273,'DO NOT MODIFY'!$A$5:$S$631,5,FALSE)</f>
        <v>Sem False Spirea</v>
      </c>
      <c r="F273" s="115" t="str">
        <f>VLOOKUP($A273,'DO NOT MODIFY'!$A$5:$S$631,7,FALSE)</f>
        <v>moderate</v>
      </c>
      <c r="G273" s="115">
        <f>VLOOKUP($A273,'DO NOT MODIFY'!$A$5:$S$631,6,FALSE)</f>
        <v>32</v>
      </c>
      <c r="H273" s="151"/>
      <c r="I273" s="148" t="str">
        <f>VLOOKUP($A273,'DO NOT MODIFY'!$A$5:$S$631,10,FALSE)</f>
        <v>#5</v>
      </c>
      <c r="J273" s="115">
        <f>VLOOKUP($A273,'DO NOT MODIFY'!$A$5:$S$631,11,FALSE)</f>
        <v>1</v>
      </c>
      <c r="K273" s="115">
        <f>VLOOKUP($A273,'DO NOT MODIFY'!$A$5:$S$631,12,FALSE)</f>
        <v>1.9400000000000001E-2</v>
      </c>
      <c r="L273" s="117">
        <f t="shared" si="18"/>
        <v>0</v>
      </c>
      <c r="M273" s="117">
        <f t="shared" si="19"/>
        <v>0</v>
      </c>
      <c r="N273" s="117">
        <f t="shared" si="20"/>
        <v>0</v>
      </c>
      <c r="O273" s="117">
        <f t="shared" si="21"/>
        <v>1</v>
      </c>
      <c r="P273" s="117">
        <f t="shared" si="22"/>
        <v>0</v>
      </c>
      <c r="Q273" s="117">
        <f t="shared" si="23"/>
        <v>0</v>
      </c>
    </row>
    <row r="274" spans="1:17" ht="15" x14ac:dyDescent="0.2">
      <c r="A274" s="88">
        <v>256</v>
      </c>
      <c r="B274" s="115">
        <f>VLOOKUP($A274,'DO NOT MODIFY'!$A$5:$S$631,2,FALSE)</f>
        <v>0</v>
      </c>
      <c r="C274" s="115">
        <f>VLOOKUP($A274,'DO NOT MODIFY'!$A$5:$S$631,3,FALSE)</f>
        <v>0</v>
      </c>
      <c r="D274" s="116" t="str">
        <f>VLOOKUP($A274,'DO NOT MODIFY'!$A$5:$S$631,4,FALSE)</f>
        <v xml:space="preserve">Spiraea sp. </v>
      </c>
      <c r="E274" s="116" t="str">
        <f>VLOOKUP($A274,'DO NOT MODIFY'!$A$5:$S$631,5,FALSE)</f>
        <v xml:space="preserve">Spirea </v>
      </c>
      <c r="F274" s="115" t="str">
        <f>VLOOKUP($A274,'DO NOT MODIFY'!$A$5:$S$631,7,FALSE)</f>
        <v>moderate</v>
      </c>
      <c r="G274" s="115">
        <f>VLOOKUP($A274,'DO NOT MODIFY'!$A$5:$S$631,6,FALSE)</f>
        <v>16</v>
      </c>
      <c r="H274" s="151"/>
      <c r="I274" s="148" t="str">
        <f>VLOOKUP($A274,'DO NOT MODIFY'!$A$5:$S$631,10,FALSE)</f>
        <v>#5</v>
      </c>
      <c r="J274" s="115">
        <f>VLOOKUP($A274,'DO NOT MODIFY'!$A$5:$S$631,11,FALSE)</f>
        <v>1.5</v>
      </c>
      <c r="K274" s="115">
        <f>VLOOKUP($A274,'DO NOT MODIFY'!$A$5:$S$631,12,FALSE)</f>
        <v>2.9100000000000001E-2</v>
      </c>
      <c r="L274" s="117">
        <f t="shared" si="18"/>
        <v>0</v>
      </c>
      <c r="M274" s="117">
        <f t="shared" si="19"/>
        <v>0</v>
      </c>
      <c r="N274" s="117">
        <f t="shared" si="20"/>
        <v>0</v>
      </c>
      <c r="O274" s="117">
        <f t="shared" si="21"/>
        <v>1</v>
      </c>
      <c r="P274" s="117">
        <f t="shared" si="22"/>
        <v>0</v>
      </c>
      <c r="Q274" s="117">
        <f t="shared" si="23"/>
        <v>0</v>
      </c>
    </row>
    <row r="275" spans="1:17" ht="15" x14ac:dyDescent="0.2">
      <c r="A275" s="88">
        <v>257</v>
      </c>
      <c r="B275" s="115">
        <f>VLOOKUP($A275,'DO NOT MODIFY'!$A$5:$S$631,2,FALSE)</f>
        <v>0</v>
      </c>
      <c r="C275" s="115">
        <f>VLOOKUP($A275,'DO NOT MODIFY'!$A$5:$S$631,3,FALSE)</f>
        <v>0</v>
      </c>
      <c r="D275" s="116" t="str">
        <f>VLOOKUP($A275,'DO NOT MODIFY'!$A$5:$S$631,4,FALSE)</f>
        <v>Spiraea x 'Goldmound'</v>
      </c>
      <c r="E275" s="116" t="str">
        <f>VLOOKUP($A275,'DO NOT MODIFY'!$A$5:$S$631,5,FALSE)</f>
        <v>Goldmound Spirea</v>
      </c>
      <c r="F275" s="115" t="str">
        <f>VLOOKUP($A275,'DO NOT MODIFY'!$A$5:$S$631,7,FALSE)</f>
        <v>moderate</v>
      </c>
      <c r="G275" s="115">
        <f>VLOOKUP($A275,'DO NOT MODIFY'!$A$5:$S$631,6,FALSE)</f>
        <v>16</v>
      </c>
      <c r="H275" s="151"/>
      <c r="I275" s="148" t="str">
        <f>VLOOKUP($A275,'DO NOT MODIFY'!$A$5:$S$631,10,FALSE)</f>
        <v>#5</v>
      </c>
      <c r="J275" s="115">
        <f>VLOOKUP($A275,'DO NOT MODIFY'!$A$5:$S$631,11,FALSE)</f>
        <v>1.5</v>
      </c>
      <c r="K275" s="115">
        <f>VLOOKUP($A275,'DO NOT MODIFY'!$A$5:$S$631,12,FALSE)</f>
        <v>2.9100000000000001E-2</v>
      </c>
      <c r="L275" s="117">
        <f t="shared" ref="L275:L338" si="24">G275*C275</f>
        <v>0</v>
      </c>
      <c r="M275" s="117">
        <f t="shared" ref="M275:M338" si="25">H275*C275</f>
        <v>0</v>
      </c>
      <c r="N275" s="117">
        <f t="shared" ref="N275:N338" si="26">C275*K275</f>
        <v>0</v>
      </c>
      <c r="O275" s="117">
        <f t="shared" si="21"/>
        <v>1</v>
      </c>
      <c r="P275" s="117">
        <f t="shared" si="22"/>
        <v>0</v>
      </c>
      <c r="Q275" s="117">
        <f t="shared" si="23"/>
        <v>0</v>
      </c>
    </row>
    <row r="276" spans="1:17" ht="15" x14ac:dyDescent="0.2">
      <c r="A276" s="88">
        <v>258</v>
      </c>
      <c r="B276" s="115">
        <f>VLOOKUP($A276,'DO NOT MODIFY'!$A$5:$S$631,2,FALSE)</f>
        <v>0</v>
      </c>
      <c r="C276" s="115">
        <f>VLOOKUP($A276,'DO NOT MODIFY'!$A$5:$S$631,3,FALSE)</f>
        <v>0</v>
      </c>
      <c r="D276" s="116" t="str">
        <f>VLOOKUP($A276,'DO NOT MODIFY'!$A$5:$S$631,4,FALSE)</f>
        <v>Spiraea japonica 'Anthony Waterer'</v>
      </c>
      <c r="E276" s="116" t="str">
        <f>VLOOKUP($A276,'DO NOT MODIFY'!$A$5:$S$631,5,FALSE)</f>
        <v>Anthony Waterer Spirea</v>
      </c>
      <c r="F276" s="115" t="str">
        <f>VLOOKUP($A276,'DO NOT MODIFY'!$A$5:$S$631,7,FALSE)</f>
        <v>moderate</v>
      </c>
      <c r="G276" s="115">
        <f>VLOOKUP($A276,'DO NOT MODIFY'!$A$5:$S$631,6,FALSE)</f>
        <v>16</v>
      </c>
      <c r="H276" s="151"/>
      <c r="I276" s="148" t="str">
        <f>VLOOKUP($A276,'DO NOT MODIFY'!$A$5:$S$631,10,FALSE)</f>
        <v>#5</v>
      </c>
      <c r="J276" s="115">
        <f>VLOOKUP($A276,'DO NOT MODIFY'!$A$5:$S$631,11,FALSE)</f>
        <v>1.5</v>
      </c>
      <c r="K276" s="115">
        <f>VLOOKUP($A276,'DO NOT MODIFY'!$A$5:$S$631,12,FALSE)</f>
        <v>2.9100000000000001E-2</v>
      </c>
      <c r="L276" s="117">
        <f t="shared" si="24"/>
        <v>0</v>
      </c>
      <c r="M276" s="117">
        <f t="shared" si="25"/>
        <v>0</v>
      </c>
      <c r="N276" s="117">
        <f t="shared" si="26"/>
        <v>0</v>
      </c>
      <c r="O276" s="117">
        <f t="shared" ref="O276:O339" si="27">IF(F276="moderate",1,0)</f>
        <v>1</v>
      </c>
      <c r="P276" s="117">
        <f t="shared" ref="P276:P339" si="28">IF(O276=1,L276,0)</f>
        <v>0</v>
      </c>
      <c r="Q276" s="117">
        <f t="shared" ref="Q276:Q339" si="29">IF(O276=0,L276,0)</f>
        <v>0</v>
      </c>
    </row>
    <row r="277" spans="1:17" ht="15" x14ac:dyDescent="0.2">
      <c r="A277" s="88">
        <v>259</v>
      </c>
      <c r="B277" s="115">
        <f>VLOOKUP($A277,'DO NOT MODIFY'!$A$5:$S$631,2,FALSE)</f>
        <v>0</v>
      </c>
      <c r="C277" s="115">
        <f>VLOOKUP($A277,'DO NOT MODIFY'!$A$5:$S$631,3,FALSE)</f>
        <v>0</v>
      </c>
      <c r="D277" s="116" t="str">
        <f>VLOOKUP($A277,'DO NOT MODIFY'!$A$5:$S$631,4,FALSE)</f>
        <v>Spiraea japonica 'Froebelii'</v>
      </c>
      <c r="E277" s="116" t="str">
        <f>VLOOKUP($A277,'DO NOT MODIFY'!$A$5:$S$631,5,FALSE)</f>
        <v>Froebel Spirea</v>
      </c>
      <c r="F277" s="115" t="str">
        <f>VLOOKUP($A277,'DO NOT MODIFY'!$A$5:$S$631,7,FALSE)</f>
        <v>moderate</v>
      </c>
      <c r="G277" s="115">
        <f>VLOOKUP($A277,'DO NOT MODIFY'!$A$5:$S$631,6,FALSE)</f>
        <v>16</v>
      </c>
      <c r="H277" s="151"/>
      <c r="I277" s="148" t="str">
        <f>VLOOKUP($A277,'DO NOT MODIFY'!$A$5:$S$631,10,FALSE)</f>
        <v>#5</v>
      </c>
      <c r="J277" s="115">
        <f>VLOOKUP($A277,'DO NOT MODIFY'!$A$5:$S$631,11,FALSE)</f>
        <v>1.5</v>
      </c>
      <c r="K277" s="115">
        <f>VLOOKUP($A277,'DO NOT MODIFY'!$A$5:$S$631,12,FALSE)</f>
        <v>2.9100000000000001E-2</v>
      </c>
      <c r="L277" s="117">
        <f t="shared" si="24"/>
        <v>0</v>
      </c>
      <c r="M277" s="117">
        <f t="shared" si="25"/>
        <v>0</v>
      </c>
      <c r="N277" s="117">
        <f t="shared" si="26"/>
        <v>0</v>
      </c>
      <c r="O277" s="117">
        <f t="shared" si="27"/>
        <v>1</v>
      </c>
      <c r="P277" s="117">
        <f t="shared" si="28"/>
        <v>0</v>
      </c>
      <c r="Q277" s="117">
        <f t="shared" si="29"/>
        <v>0</v>
      </c>
    </row>
    <row r="278" spans="1:17" ht="15" x14ac:dyDescent="0.2">
      <c r="A278" s="88">
        <v>260</v>
      </c>
      <c r="B278" s="115">
        <f>VLOOKUP($A278,'DO NOT MODIFY'!$A$5:$S$631,2,FALSE)</f>
        <v>0</v>
      </c>
      <c r="C278" s="115">
        <f>VLOOKUP($A278,'DO NOT MODIFY'!$A$5:$S$631,3,FALSE)</f>
        <v>0</v>
      </c>
      <c r="D278" s="116" t="str">
        <f>VLOOKUP($A278,'DO NOT MODIFY'!$A$5:$S$631,4,FALSE)</f>
        <v>Spiraea japonica 'Albiflora'</v>
      </c>
      <c r="E278" s="116" t="str">
        <f>VLOOKUP($A278,'DO NOT MODIFY'!$A$5:$S$631,5,FALSE)</f>
        <v>Japanese White Spirea</v>
      </c>
      <c r="F278" s="115" t="str">
        <f>VLOOKUP($A278,'DO NOT MODIFY'!$A$5:$S$631,7,FALSE)</f>
        <v>moderate</v>
      </c>
      <c r="G278" s="115">
        <f>VLOOKUP($A278,'DO NOT MODIFY'!$A$5:$S$631,6,FALSE)</f>
        <v>16</v>
      </c>
      <c r="H278" s="151"/>
      <c r="I278" s="148" t="str">
        <f>VLOOKUP($A278,'DO NOT MODIFY'!$A$5:$S$631,10,FALSE)</f>
        <v>#5</v>
      </c>
      <c r="J278" s="115">
        <f>VLOOKUP($A278,'DO NOT MODIFY'!$A$5:$S$631,11,FALSE)</f>
        <v>1.5</v>
      </c>
      <c r="K278" s="115">
        <f>VLOOKUP($A278,'DO NOT MODIFY'!$A$5:$S$631,12,FALSE)</f>
        <v>2.9100000000000001E-2</v>
      </c>
      <c r="L278" s="117">
        <f t="shared" si="24"/>
        <v>0</v>
      </c>
      <c r="M278" s="117">
        <f t="shared" si="25"/>
        <v>0</v>
      </c>
      <c r="N278" s="117">
        <f t="shared" si="26"/>
        <v>0</v>
      </c>
      <c r="O278" s="117">
        <f t="shared" si="27"/>
        <v>1</v>
      </c>
      <c r="P278" s="117">
        <f t="shared" si="28"/>
        <v>0</v>
      </c>
      <c r="Q278" s="117">
        <f t="shared" si="29"/>
        <v>0</v>
      </c>
    </row>
    <row r="279" spans="1:17" ht="15" x14ac:dyDescent="0.2">
      <c r="A279" s="88">
        <v>261</v>
      </c>
      <c r="B279" s="115">
        <f>VLOOKUP($A279,'DO NOT MODIFY'!$A$5:$S$631,2,FALSE)</f>
        <v>0</v>
      </c>
      <c r="C279" s="115">
        <f>VLOOKUP($A279,'DO NOT MODIFY'!$A$5:$S$631,3,FALSE)</f>
        <v>0</v>
      </c>
      <c r="D279" s="116" t="str">
        <f>VLOOKUP($A279,'DO NOT MODIFY'!$A$5:$S$631,4,FALSE)</f>
        <v>Spiraea japonica 'Goldflame'</v>
      </c>
      <c r="E279" s="116" t="str">
        <f>VLOOKUP($A279,'DO NOT MODIFY'!$A$5:$S$631,5,FALSE)</f>
        <v>Goldflame Spirea</v>
      </c>
      <c r="F279" s="115" t="str">
        <f>VLOOKUP($A279,'DO NOT MODIFY'!$A$5:$S$631,7,FALSE)</f>
        <v>moderate</v>
      </c>
      <c r="G279" s="115">
        <f>VLOOKUP($A279,'DO NOT MODIFY'!$A$5:$S$631,6,FALSE)</f>
        <v>16</v>
      </c>
      <c r="H279" s="151"/>
      <c r="I279" s="148" t="str">
        <f>VLOOKUP($A279,'DO NOT MODIFY'!$A$5:$S$631,10,FALSE)</f>
        <v>#5</v>
      </c>
      <c r="J279" s="115">
        <f>VLOOKUP($A279,'DO NOT MODIFY'!$A$5:$S$631,11,FALSE)</f>
        <v>1.5</v>
      </c>
      <c r="K279" s="115">
        <f>VLOOKUP($A279,'DO NOT MODIFY'!$A$5:$S$631,12,FALSE)</f>
        <v>2.9100000000000001E-2</v>
      </c>
      <c r="L279" s="117">
        <f t="shared" si="24"/>
        <v>0</v>
      </c>
      <c r="M279" s="117">
        <f t="shared" si="25"/>
        <v>0</v>
      </c>
      <c r="N279" s="117">
        <f t="shared" si="26"/>
        <v>0</v>
      </c>
      <c r="O279" s="117">
        <f t="shared" si="27"/>
        <v>1</v>
      </c>
      <c r="P279" s="117">
        <f t="shared" si="28"/>
        <v>0</v>
      </c>
      <c r="Q279" s="117">
        <f t="shared" si="29"/>
        <v>0</v>
      </c>
    </row>
    <row r="280" spans="1:17" ht="15" x14ac:dyDescent="0.2">
      <c r="A280" s="88">
        <v>262</v>
      </c>
      <c r="B280" s="115">
        <f>VLOOKUP($A280,'DO NOT MODIFY'!$A$5:$S$631,2,FALSE)</f>
        <v>0</v>
      </c>
      <c r="C280" s="115">
        <f>VLOOKUP($A280,'DO NOT MODIFY'!$A$5:$S$631,3,FALSE)</f>
        <v>0</v>
      </c>
      <c r="D280" s="116" t="str">
        <f>VLOOKUP($A280,'DO NOT MODIFY'!$A$5:$S$631,4,FALSE)</f>
        <v>Spiraea japonica 'Neon Flash'</v>
      </c>
      <c r="E280" s="116" t="str">
        <f>VLOOKUP($A280,'DO NOT MODIFY'!$A$5:$S$631,5,FALSE)</f>
        <v>Neon Flash Spirea</v>
      </c>
      <c r="F280" s="115" t="str">
        <f>VLOOKUP($A280,'DO NOT MODIFY'!$A$5:$S$631,7,FALSE)</f>
        <v>moderate</v>
      </c>
      <c r="G280" s="115">
        <f>VLOOKUP($A280,'DO NOT MODIFY'!$A$5:$S$631,6,FALSE)</f>
        <v>16</v>
      </c>
      <c r="H280" s="151"/>
      <c r="I280" s="148" t="str">
        <f>VLOOKUP($A280,'DO NOT MODIFY'!$A$5:$S$631,10,FALSE)</f>
        <v>#5</v>
      </c>
      <c r="J280" s="115">
        <f>VLOOKUP($A280,'DO NOT MODIFY'!$A$5:$S$631,11,FALSE)</f>
        <v>1.5</v>
      </c>
      <c r="K280" s="115">
        <f>VLOOKUP($A280,'DO NOT MODIFY'!$A$5:$S$631,12,FALSE)</f>
        <v>2.9100000000000001E-2</v>
      </c>
      <c r="L280" s="117">
        <f t="shared" si="24"/>
        <v>0</v>
      </c>
      <c r="M280" s="117">
        <f t="shared" si="25"/>
        <v>0</v>
      </c>
      <c r="N280" s="117">
        <f t="shared" si="26"/>
        <v>0</v>
      </c>
      <c r="O280" s="117">
        <f t="shared" si="27"/>
        <v>1</v>
      </c>
      <c r="P280" s="117">
        <f t="shared" si="28"/>
        <v>0</v>
      </c>
      <c r="Q280" s="117">
        <f t="shared" si="29"/>
        <v>0</v>
      </c>
    </row>
    <row r="281" spans="1:17" ht="15" x14ac:dyDescent="0.2">
      <c r="A281" s="88">
        <v>263</v>
      </c>
      <c r="B281" s="115">
        <f>VLOOKUP($A281,'DO NOT MODIFY'!$A$5:$S$631,2,FALSE)</f>
        <v>0</v>
      </c>
      <c r="C281" s="115">
        <f>VLOOKUP($A281,'DO NOT MODIFY'!$A$5:$S$631,3,FALSE)</f>
        <v>0</v>
      </c>
      <c r="D281" s="116" t="str">
        <f>VLOOKUP($A281,'DO NOT MODIFY'!$A$5:$S$631,4,FALSE)</f>
        <v>Spiraea nipponica 'Snowmound'</v>
      </c>
      <c r="E281" s="116" t="str">
        <f>VLOOKUP($A281,'DO NOT MODIFY'!$A$5:$S$631,5,FALSE)</f>
        <v>Snowmound Spirea</v>
      </c>
      <c r="F281" s="115" t="str">
        <f>VLOOKUP($A281,'DO NOT MODIFY'!$A$5:$S$631,7,FALSE)</f>
        <v>moderate</v>
      </c>
      <c r="G281" s="115">
        <f>VLOOKUP($A281,'DO NOT MODIFY'!$A$5:$S$631,6,FALSE)</f>
        <v>32</v>
      </c>
      <c r="H281" s="151"/>
      <c r="I281" s="148" t="str">
        <f>VLOOKUP($A281,'DO NOT MODIFY'!$A$5:$S$631,10,FALSE)</f>
        <v>#5</v>
      </c>
      <c r="J281" s="115">
        <f>VLOOKUP($A281,'DO NOT MODIFY'!$A$5:$S$631,11,FALSE)</f>
        <v>1.5</v>
      </c>
      <c r="K281" s="115">
        <f>VLOOKUP($A281,'DO NOT MODIFY'!$A$5:$S$631,12,FALSE)</f>
        <v>2.9100000000000001E-2</v>
      </c>
      <c r="L281" s="117">
        <f t="shared" si="24"/>
        <v>0</v>
      </c>
      <c r="M281" s="117">
        <f t="shared" si="25"/>
        <v>0</v>
      </c>
      <c r="N281" s="117">
        <f t="shared" si="26"/>
        <v>0</v>
      </c>
      <c r="O281" s="117">
        <f t="shared" si="27"/>
        <v>1</v>
      </c>
      <c r="P281" s="117">
        <f t="shared" si="28"/>
        <v>0</v>
      </c>
      <c r="Q281" s="117">
        <f t="shared" si="29"/>
        <v>0</v>
      </c>
    </row>
    <row r="282" spans="1:17" ht="15" x14ac:dyDescent="0.2">
      <c r="A282" s="88">
        <v>264</v>
      </c>
      <c r="B282" s="115">
        <f>VLOOKUP($A282,'DO NOT MODIFY'!$A$5:$S$631,2,FALSE)</f>
        <v>0</v>
      </c>
      <c r="C282" s="115">
        <f>VLOOKUP($A282,'DO NOT MODIFY'!$A$5:$S$631,3,FALSE)</f>
        <v>0</v>
      </c>
      <c r="D282" s="116" t="str">
        <f>VLOOKUP($A282,'DO NOT MODIFY'!$A$5:$S$631,4,FALSE)</f>
        <v xml:space="preserve">Symphoricarpus albus </v>
      </c>
      <c r="E282" s="116" t="str">
        <f>VLOOKUP($A282,'DO NOT MODIFY'!$A$5:$S$631,5,FALSE)</f>
        <v xml:space="preserve">White Snowberry </v>
      </c>
      <c r="F282" s="115" t="str">
        <f>VLOOKUP($A282,'DO NOT MODIFY'!$A$5:$S$631,7,FALSE)</f>
        <v>very low</v>
      </c>
      <c r="G282" s="115">
        <f>VLOOKUP($A282,'DO NOT MODIFY'!$A$5:$S$631,6,FALSE)</f>
        <v>32</v>
      </c>
      <c r="H282" s="151"/>
      <c r="I282" s="148" t="str">
        <f>VLOOKUP($A282,'DO NOT MODIFY'!$A$5:$S$631,10,FALSE)</f>
        <v>#5</v>
      </c>
      <c r="J282" s="115">
        <f>VLOOKUP($A282,'DO NOT MODIFY'!$A$5:$S$631,11,FALSE)</f>
        <v>1</v>
      </c>
      <c r="K282" s="115">
        <f>VLOOKUP($A282,'DO NOT MODIFY'!$A$5:$S$631,12,FALSE)</f>
        <v>1.9400000000000001E-2</v>
      </c>
      <c r="L282" s="117">
        <f t="shared" si="24"/>
        <v>0</v>
      </c>
      <c r="M282" s="117">
        <f t="shared" si="25"/>
        <v>0</v>
      </c>
      <c r="N282" s="117">
        <f t="shared" si="26"/>
        <v>0</v>
      </c>
      <c r="O282" s="117">
        <f t="shared" si="27"/>
        <v>0</v>
      </c>
      <c r="P282" s="117">
        <f t="shared" si="28"/>
        <v>0</v>
      </c>
      <c r="Q282" s="117">
        <f t="shared" si="29"/>
        <v>0</v>
      </c>
    </row>
    <row r="283" spans="1:17" ht="15" x14ac:dyDescent="0.2">
      <c r="A283" s="88">
        <v>265</v>
      </c>
      <c r="B283" s="115">
        <f>VLOOKUP($A283,'DO NOT MODIFY'!$A$5:$S$631,2,FALSE)</f>
        <v>0</v>
      </c>
      <c r="C283" s="115">
        <f>VLOOKUP($A283,'DO NOT MODIFY'!$A$5:$S$631,3,FALSE)</f>
        <v>0</v>
      </c>
      <c r="D283" s="116" t="str">
        <f>VLOOKUP($A283,'DO NOT MODIFY'!$A$5:$S$631,4,FALSE)</f>
        <v>Symphoricarpus chenaultii 'Hancock'</v>
      </c>
      <c r="E283" s="116" t="str">
        <f>VLOOKUP($A283,'DO NOT MODIFY'!$A$5:$S$631,5,FALSE)</f>
        <v xml:space="preserve">Hancock Coralberry </v>
      </c>
      <c r="F283" s="115" t="str">
        <f>VLOOKUP($A283,'DO NOT MODIFY'!$A$5:$S$631,7,FALSE)</f>
        <v>very low</v>
      </c>
      <c r="G283" s="115">
        <f>VLOOKUP($A283,'DO NOT MODIFY'!$A$5:$S$631,6,FALSE)</f>
        <v>32</v>
      </c>
      <c r="H283" s="151"/>
      <c r="I283" s="148" t="str">
        <f>VLOOKUP($A283,'DO NOT MODIFY'!$A$5:$S$631,10,FALSE)</f>
        <v>#5</v>
      </c>
      <c r="J283" s="115">
        <f>VLOOKUP($A283,'DO NOT MODIFY'!$A$5:$S$631,11,FALSE)</f>
        <v>1</v>
      </c>
      <c r="K283" s="115">
        <f>VLOOKUP($A283,'DO NOT MODIFY'!$A$5:$S$631,12,FALSE)</f>
        <v>1.9400000000000001E-2</v>
      </c>
      <c r="L283" s="117">
        <f t="shared" si="24"/>
        <v>0</v>
      </c>
      <c r="M283" s="117">
        <f t="shared" si="25"/>
        <v>0</v>
      </c>
      <c r="N283" s="117">
        <f t="shared" si="26"/>
        <v>0</v>
      </c>
      <c r="O283" s="117">
        <f t="shared" si="27"/>
        <v>0</v>
      </c>
      <c r="P283" s="117">
        <f t="shared" si="28"/>
        <v>0</v>
      </c>
      <c r="Q283" s="117">
        <f t="shared" si="29"/>
        <v>0</v>
      </c>
    </row>
    <row r="284" spans="1:17" ht="15" x14ac:dyDescent="0.2">
      <c r="A284" s="88">
        <v>266</v>
      </c>
      <c r="B284" s="115">
        <f>VLOOKUP($A284,'DO NOT MODIFY'!$A$5:$S$631,2,FALSE)</f>
        <v>0</v>
      </c>
      <c r="C284" s="115">
        <f>VLOOKUP($A284,'DO NOT MODIFY'!$A$5:$S$631,3,FALSE)</f>
        <v>0</v>
      </c>
      <c r="D284" s="116" t="str">
        <f>VLOOKUP($A284,'DO NOT MODIFY'!$A$5:$S$631,4,FALSE)</f>
        <v>Symphoricarpus x doorenbosii (all cultivars)</v>
      </c>
      <c r="E284" s="116" t="str">
        <f>VLOOKUP($A284,'DO NOT MODIFY'!$A$5:$S$631,5,FALSE)</f>
        <v xml:space="preserve">Snowberry </v>
      </c>
      <c r="F284" s="115" t="str">
        <f>VLOOKUP($A284,'DO NOT MODIFY'!$A$5:$S$631,7,FALSE)</f>
        <v>low</v>
      </c>
      <c r="G284" s="115">
        <f>VLOOKUP($A284,'DO NOT MODIFY'!$A$5:$S$631,6,FALSE)</f>
        <v>32</v>
      </c>
      <c r="H284" s="151"/>
      <c r="I284" s="148" t="str">
        <f>VLOOKUP($A284,'DO NOT MODIFY'!$A$5:$S$631,10,FALSE)</f>
        <v>#5</v>
      </c>
      <c r="J284" s="115">
        <f>VLOOKUP($A284,'DO NOT MODIFY'!$A$5:$S$631,11,FALSE)</f>
        <v>1</v>
      </c>
      <c r="K284" s="115">
        <f>VLOOKUP($A284,'DO NOT MODIFY'!$A$5:$S$631,12,FALSE)</f>
        <v>1.9400000000000001E-2</v>
      </c>
      <c r="L284" s="117">
        <f t="shared" si="24"/>
        <v>0</v>
      </c>
      <c r="M284" s="117">
        <f t="shared" si="25"/>
        <v>0</v>
      </c>
      <c r="N284" s="117">
        <f t="shared" si="26"/>
        <v>0</v>
      </c>
      <c r="O284" s="117">
        <f t="shared" si="27"/>
        <v>0</v>
      </c>
      <c r="P284" s="117">
        <f t="shared" si="28"/>
        <v>0</v>
      </c>
      <c r="Q284" s="117">
        <f t="shared" si="29"/>
        <v>0</v>
      </c>
    </row>
    <row r="285" spans="1:17" ht="15" x14ac:dyDescent="0.2">
      <c r="A285" s="88">
        <v>267</v>
      </c>
      <c r="B285" s="115">
        <f>VLOOKUP($A285,'DO NOT MODIFY'!$A$5:$S$631,2,FALSE)</f>
        <v>0</v>
      </c>
      <c r="C285" s="115">
        <f>VLOOKUP($A285,'DO NOT MODIFY'!$A$5:$S$631,3,FALSE)</f>
        <v>0</v>
      </c>
      <c r="D285" s="116" t="str">
        <f>VLOOKUP($A285,'DO NOT MODIFY'!$A$5:$S$631,4,FALSE)</f>
        <v xml:space="preserve">Symphoricarpus occidentalis </v>
      </c>
      <c r="E285" s="116" t="str">
        <f>VLOOKUP($A285,'DO NOT MODIFY'!$A$5:$S$631,5,FALSE)</f>
        <v xml:space="preserve">Western Snowberry </v>
      </c>
      <c r="F285" s="115" t="str">
        <f>VLOOKUP($A285,'DO NOT MODIFY'!$A$5:$S$631,7,FALSE)</f>
        <v>low</v>
      </c>
      <c r="G285" s="115">
        <f>VLOOKUP($A285,'DO NOT MODIFY'!$A$5:$S$631,6,FALSE)</f>
        <v>32</v>
      </c>
      <c r="H285" s="151"/>
      <c r="I285" s="148" t="str">
        <f>VLOOKUP($A285,'DO NOT MODIFY'!$A$5:$S$631,10,FALSE)</f>
        <v>#5</v>
      </c>
      <c r="J285" s="115">
        <f>VLOOKUP($A285,'DO NOT MODIFY'!$A$5:$S$631,11,FALSE)</f>
        <v>1</v>
      </c>
      <c r="K285" s="115">
        <f>VLOOKUP($A285,'DO NOT MODIFY'!$A$5:$S$631,12,FALSE)</f>
        <v>1.9400000000000001E-2</v>
      </c>
      <c r="L285" s="117">
        <f t="shared" si="24"/>
        <v>0</v>
      </c>
      <c r="M285" s="117">
        <f t="shared" si="25"/>
        <v>0</v>
      </c>
      <c r="N285" s="117">
        <f t="shared" si="26"/>
        <v>0</v>
      </c>
      <c r="O285" s="117">
        <f t="shared" si="27"/>
        <v>0</v>
      </c>
      <c r="P285" s="117">
        <f t="shared" si="28"/>
        <v>0</v>
      </c>
      <c r="Q285" s="117">
        <f t="shared" si="29"/>
        <v>0</v>
      </c>
    </row>
    <row r="286" spans="1:17" ht="15" x14ac:dyDescent="0.2">
      <c r="A286" s="88">
        <v>268</v>
      </c>
      <c r="B286" s="115">
        <f>VLOOKUP($A286,'DO NOT MODIFY'!$A$5:$S$631,2,FALSE)</f>
        <v>0</v>
      </c>
      <c r="C286" s="115">
        <f>VLOOKUP($A286,'DO NOT MODIFY'!$A$5:$S$631,3,FALSE)</f>
        <v>0</v>
      </c>
      <c r="D286" s="116" t="str">
        <f>VLOOKUP($A286,'DO NOT MODIFY'!$A$5:$S$631,4,FALSE)</f>
        <v>Syringa x chinensis</v>
      </c>
      <c r="E286" s="116" t="str">
        <f>VLOOKUP($A286,'DO NOT MODIFY'!$A$5:$S$631,5,FALSE)</f>
        <v>Chinese  Lilac</v>
      </c>
      <c r="F286" s="115" t="str">
        <f>VLOOKUP($A286,'DO NOT MODIFY'!$A$5:$S$631,7,FALSE)</f>
        <v>low</v>
      </c>
      <c r="G286" s="115">
        <f>VLOOKUP($A286,'DO NOT MODIFY'!$A$5:$S$631,6,FALSE)</f>
        <v>50</v>
      </c>
      <c r="H286" s="151"/>
      <c r="I286" s="148" t="str">
        <f>VLOOKUP($A286,'DO NOT MODIFY'!$A$5:$S$631,10,FALSE)</f>
        <v>#5</v>
      </c>
      <c r="J286" s="115">
        <f>VLOOKUP($A286,'DO NOT MODIFY'!$A$5:$S$631,11,FALSE)</f>
        <v>1</v>
      </c>
      <c r="K286" s="115">
        <f>VLOOKUP($A286,'DO NOT MODIFY'!$A$5:$S$631,12,FALSE)</f>
        <v>1.9400000000000001E-2</v>
      </c>
      <c r="L286" s="117">
        <f t="shared" si="24"/>
        <v>0</v>
      </c>
      <c r="M286" s="117">
        <f t="shared" si="25"/>
        <v>0</v>
      </c>
      <c r="N286" s="117">
        <f t="shared" si="26"/>
        <v>0</v>
      </c>
      <c r="O286" s="117">
        <f t="shared" si="27"/>
        <v>0</v>
      </c>
      <c r="P286" s="117">
        <f t="shared" si="28"/>
        <v>0</v>
      </c>
      <c r="Q286" s="117">
        <f t="shared" si="29"/>
        <v>0</v>
      </c>
    </row>
    <row r="287" spans="1:17" ht="15" x14ac:dyDescent="0.2">
      <c r="A287" s="88">
        <v>269</v>
      </c>
      <c r="B287" s="115">
        <f>VLOOKUP($A287,'DO NOT MODIFY'!$A$5:$S$631,2,FALSE)</f>
        <v>0</v>
      </c>
      <c r="C287" s="115">
        <f>VLOOKUP($A287,'DO NOT MODIFY'!$A$5:$S$631,3,FALSE)</f>
        <v>0</v>
      </c>
      <c r="D287" s="116" t="str">
        <f>VLOOKUP($A287,'DO NOT MODIFY'!$A$5:$S$631,4,FALSE)</f>
        <v xml:space="preserve">Syringa x hyancinthiflora (all cultivars) </v>
      </c>
      <c r="E287" s="116" t="str">
        <f>VLOOKUP($A287,'DO NOT MODIFY'!$A$5:$S$631,5,FALSE)</f>
        <v xml:space="preserve">Early Lilac </v>
      </c>
      <c r="F287" s="115" t="str">
        <f>VLOOKUP($A287,'DO NOT MODIFY'!$A$5:$S$631,7,FALSE)</f>
        <v>low</v>
      </c>
      <c r="G287" s="115">
        <f>VLOOKUP($A287,'DO NOT MODIFY'!$A$5:$S$631,6,FALSE)</f>
        <v>50</v>
      </c>
      <c r="H287" s="151"/>
      <c r="I287" s="148" t="str">
        <f>VLOOKUP($A287,'DO NOT MODIFY'!$A$5:$S$631,10,FALSE)</f>
        <v>#5</v>
      </c>
      <c r="J287" s="115">
        <f>VLOOKUP($A287,'DO NOT MODIFY'!$A$5:$S$631,11,FALSE)</f>
        <v>1</v>
      </c>
      <c r="K287" s="115">
        <f>VLOOKUP($A287,'DO NOT MODIFY'!$A$5:$S$631,12,FALSE)</f>
        <v>1.9400000000000001E-2</v>
      </c>
      <c r="L287" s="117">
        <f t="shared" si="24"/>
        <v>0</v>
      </c>
      <c r="M287" s="117">
        <f t="shared" si="25"/>
        <v>0</v>
      </c>
      <c r="N287" s="117">
        <f t="shared" si="26"/>
        <v>0</v>
      </c>
      <c r="O287" s="117">
        <f t="shared" si="27"/>
        <v>0</v>
      </c>
      <c r="P287" s="117">
        <f t="shared" si="28"/>
        <v>0</v>
      </c>
      <c r="Q287" s="117">
        <f t="shared" si="29"/>
        <v>0</v>
      </c>
    </row>
    <row r="288" spans="1:17" ht="15" x14ac:dyDescent="0.2">
      <c r="A288" s="88">
        <v>270</v>
      </c>
      <c r="B288" s="115">
        <f>VLOOKUP($A288,'DO NOT MODIFY'!$A$5:$S$631,2,FALSE)</f>
        <v>0</v>
      </c>
      <c r="C288" s="115">
        <f>VLOOKUP($A288,'DO NOT MODIFY'!$A$5:$S$631,3,FALSE)</f>
        <v>0</v>
      </c>
      <c r="D288" s="116" t="str">
        <f>VLOOKUP($A288,'DO NOT MODIFY'!$A$5:$S$631,4,FALSE)</f>
        <v>Syringa meyeri 'Palibin'</v>
      </c>
      <c r="E288" s="116" t="str">
        <f>VLOOKUP($A288,'DO NOT MODIFY'!$A$5:$S$631,5,FALSE)</f>
        <v>Dwarf Korean Lilac</v>
      </c>
      <c r="F288" s="115" t="str">
        <f>VLOOKUP($A288,'DO NOT MODIFY'!$A$5:$S$631,7,FALSE)</f>
        <v>low</v>
      </c>
      <c r="G288" s="115">
        <f>VLOOKUP($A288,'DO NOT MODIFY'!$A$5:$S$631,6,FALSE)</f>
        <v>32</v>
      </c>
      <c r="H288" s="151"/>
      <c r="I288" s="148" t="str">
        <f>VLOOKUP($A288,'DO NOT MODIFY'!$A$5:$S$631,10,FALSE)</f>
        <v>#5</v>
      </c>
      <c r="J288" s="115">
        <f>VLOOKUP($A288,'DO NOT MODIFY'!$A$5:$S$631,11,FALSE)</f>
        <v>1</v>
      </c>
      <c r="K288" s="115">
        <f>VLOOKUP($A288,'DO NOT MODIFY'!$A$5:$S$631,12,FALSE)</f>
        <v>1.9400000000000001E-2</v>
      </c>
      <c r="L288" s="117">
        <f t="shared" si="24"/>
        <v>0</v>
      </c>
      <c r="M288" s="117">
        <f t="shared" si="25"/>
        <v>0</v>
      </c>
      <c r="N288" s="117">
        <f t="shared" si="26"/>
        <v>0</v>
      </c>
      <c r="O288" s="117">
        <f t="shared" si="27"/>
        <v>0</v>
      </c>
      <c r="P288" s="117">
        <f t="shared" si="28"/>
        <v>0</v>
      </c>
      <c r="Q288" s="117">
        <f t="shared" si="29"/>
        <v>0</v>
      </c>
    </row>
    <row r="289" spans="1:17" ht="15" x14ac:dyDescent="0.2">
      <c r="A289" s="88">
        <v>271</v>
      </c>
      <c r="B289" s="115">
        <f>VLOOKUP($A289,'DO NOT MODIFY'!$A$5:$S$631,2,FALSE)</f>
        <v>0</v>
      </c>
      <c r="C289" s="115">
        <f>VLOOKUP($A289,'DO NOT MODIFY'!$A$5:$S$631,3,FALSE)</f>
        <v>0</v>
      </c>
      <c r="D289" s="116" t="str">
        <f>VLOOKUP($A289,'DO NOT MODIFY'!$A$5:$S$631,4,FALSE)</f>
        <v>Syringa patula 'Miss Kim'</v>
      </c>
      <c r="E289" s="116" t="str">
        <f>VLOOKUP($A289,'DO NOT MODIFY'!$A$5:$S$631,5,FALSE)</f>
        <v>Miss Kim Dwarf Lilac</v>
      </c>
      <c r="F289" s="115" t="str">
        <f>VLOOKUP($A289,'DO NOT MODIFY'!$A$5:$S$631,7,FALSE)</f>
        <v>low</v>
      </c>
      <c r="G289" s="115">
        <f>VLOOKUP($A289,'DO NOT MODIFY'!$A$5:$S$631,6,FALSE)</f>
        <v>32</v>
      </c>
      <c r="H289" s="151"/>
      <c r="I289" s="148" t="str">
        <f>VLOOKUP($A289,'DO NOT MODIFY'!$A$5:$S$631,10,FALSE)</f>
        <v>#5</v>
      </c>
      <c r="J289" s="115">
        <f>VLOOKUP($A289,'DO NOT MODIFY'!$A$5:$S$631,11,FALSE)</f>
        <v>1</v>
      </c>
      <c r="K289" s="115">
        <f>VLOOKUP($A289,'DO NOT MODIFY'!$A$5:$S$631,12,FALSE)</f>
        <v>1.9400000000000001E-2</v>
      </c>
      <c r="L289" s="117">
        <f t="shared" si="24"/>
        <v>0</v>
      </c>
      <c r="M289" s="117">
        <f t="shared" si="25"/>
        <v>0</v>
      </c>
      <c r="N289" s="117">
        <f t="shared" si="26"/>
        <v>0</v>
      </c>
      <c r="O289" s="117">
        <f t="shared" si="27"/>
        <v>0</v>
      </c>
      <c r="P289" s="117">
        <f t="shared" si="28"/>
        <v>0</v>
      </c>
      <c r="Q289" s="117">
        <f t="shared" si="29"/>
        <v>0</v>
      </c>
    </row>
    <row r="290" spans="1:17" ht="15" x14ac:dyDescent="0.2">
      <c r="A290" s="88">
        <v>272</v>
      </c>
      <c r="B290" s="115">
        <f>VLOOKUP($A290,'DO NOT MODIFY'!$A$5:$S$631,2,FALSE)</f>
        <v>0</v>
      </c>
      <c r="C290" s="115">
        <f>VLOOKUP($A290,'DO NOT MODIFY'!$A$5:$S$631,3,FALSE)</f>
        <v>0</v>
      </c>
      <c r="D290" s="116" t="str">
        <f>VLOOKUP($A290,'DO NOT MODIFY'!$A$5:$S$631,4,FALSE)</f>
        <v>Syringa x prestoniae (all cultivars)</v>
      </c>
      <c r="E290" s="116" t="str">
        <f>VLOOKUP($A290,'DO NOT MODIFY'!$A$5:$S$631,5,FALSE)</f>
        <v xml:space="preserve">Late Lilac </v>
      </c>
      <c r="F290" s="115" t="str">
        <f>VLOOKUP($A290,'DO NOT MODIFY'!$A$5:$S$631,7,FALSE)</f>
        <v>low</v>
      </c>
      <c r="G290" s="115">
        <f>VLOOKUP($A290,'DO NOT MODIFY'!$A$5:$S$631,6,FALSE)</f>
        <v>50</v>
      </c>
      <c r="H290" s="151"/>
      <c r="I290" s="148" t="str">
        <f>VLOOKUP($A290,'DO NOT MODIFY'!$A$5:$S$631,10,FALSE)</f>
        <v>#5</v>
      </c>
      <c r="J290" s="115">
        <f>VLOOKUP($A290,'DO NOT MODIFY'!$A$5:$S$631,11,FALSE)</f>
        <v>1</v>
      </c>
      <c r="K290" s="115">
        <f>VLOOKUP($A290,'DO NOT MODIFY'!$A$5:$S$631,12,FALSE)</f>
        <v>1.9400000000000001E-2</v>
      </c>
      <c r="L290" s="117">
        <f t="shared" si="24"/>
        <v>0</v>
      </c>
      <c r="M290" s="117">
        <f t="shared" si="25"/>
        <v>0</v>
      </c>
      <c r="N290" s="117">
        <f t="shared" si="26"/>
        <v>0</v>
      </c>
      <c r="O290" s="117">
        <f t="shared" si="27"/>
        <v>0</v>
      </c>
      <c r="P290" s="117">
        <f t="shared" si="28"/>
        <v>0</v>
      </c>
      <c r="Q290" s="117">
        <f t="shared" si="29"/>
        <v>0</v>
      </c>
    </row>
    <row r="291" spans="1:17" ht="15" x14ac:dyDescent="0.2">
      <c r="A291" s="88">
        <v>273</v>
      </c>
      <c r="B291" s="115">
        <f>VLOOKUP($A291,'DO NOT MODIFY'!$A$5:$S$631,2,FALSE)</f>
        <v>0</v>
      </c>
      <c r="C291" s="115">
        <f>VLOOKUP($A291,'DO NOT MODIFY'!$A$5:$S$631,3,FALSE)</f>
        <v>0</v>
      </c>
      <c r="D291" s="116" t="str">
        <f>VLOOKUP($A291,'DO NOT MODIFY'!$A$5:$S$631,4,FALSE)</f>
        <v xml:space="preserve">Syringa vulgaris (all cultivars) </v>
      </c>
      <c r="E291" s="116" t="str">
        <f>VLOOKUP($A291,'DO NOT MODIFY'!$A$5:$S$631,5,FALSE)</f>
        <v xml:space="preserve">Common Purple &amp; French Lilac </v>
      </c>
      <c r="F291" s="115" t="str">
        <f>VLOOKUP($A291,'DO NOT MODIFY'!$A$5:$S$631,7,FALSE)</f>
        <v>low</v>
      </c>
      <c r="G291" s="115">
        <f>VLOOKUP($A291,'DO NOT MODIFY'!$A$5:$S$631,6,FALSE)</f>
        <v>50</v>
      </c>
      <c r="H291" s="151"/>
      <c r="I291" s="148" t="str">
        <f>VLOOKUP($A291,'DO NOT MODIFY'!$A$5:$S$631,10,FALSE)</f>
        <v>#5</v>
      </c>
      <c r="J291" s="115">
        <f>VLOOKUP($A291,'DO NOT MODIFY'!$A$5:$S$631,11,FALSE)</f>
        <v>1</v>
      </c>
      <c r="K291" s="115">
        <f>VLOOKUP($A291,'DO NOT MODIFY'!$A$5:$S$631,12,FALSE)</f>
        <v>1.9400000000000001E-2</v>
      </c>
      <c r="L291" s="117">
        <f t="shared" si="24"/>
        <v>0</v>
      </c>
      <c r="M291" s="117">
        <f t="shared" si="25"/>
        <v>0</v>
      </c>
      <c r="N291" s="117">
        <f t="shared" si="26"/>
        <v>0</v>
      </c>
      <c r="O291" s="117">
        <f t="shared" si="27"/>
        <v>0</v>
      </c>
      <c r="P291" s="117">
        <f t="shared" si="28"/>
        <v>0</v>
      </c>
      <c r="Q291" s="117">
        <f t="shared" si="29"/>
        <v>0</v>
      </c>
    </row>
    <row r="292" spans="1:17" ht="15" x14ac:dyDescent="0.2">
      <c r="A292" s="88">
        <v>274</v>
      </c>
      <c r="B292" s="115">
        <f>VLOOKUP($A292,'DO NOT MODIFY'!$A$5:$S$631,2,FALSE)</f>
        <v>0</v>
      </c>
      <c r="C292" s="115">
        <f>VLOOKUP($A292,'DO NOT MODIFY'!$A$5:$S$631,3,FALSE)</f>
        <v>0</v>
      </c>
      <c r="D292" s="116" t="str">
        <f>VLOOKUP($A292,'DO NOT MODIFY'!$A$5:$S$631,4,FALSE)</f>
        <v>Viburnum dentatum Arrowwood (all cultivars)</v>
      </c>
      <c r="E292" s="116" t="str">
        <f>VLOOKUP($A292,'DO NOT MODIFY'!$A$5:$S$631,5,FALSE)</f>
        <v>Viburnum</v>
      </c>
      <c r="F292" s="115" t="str">
        <f>VLOOKUP($A292,'DO NOT MODIFY'!$A$5:$S$631,7,FALSE)</f>
        <v>moderate</v>
      </c>
      <c r="G292" s="115">
        <f>VLOOKUP($A292,'DO NOT MODIFY'!$A$5:$S$631,6,FALSE)</f>
        <v>32</v>
      </c>
      <c r="H292" s="151"/>
      <c r="I292" s="148" t="str">
        <f>VLOOKUP($A292,'DO NOT MODIFY'!$A$5:$S$631,10,FALSE)</f>
        <v>#5</v>
      </c>
      <c r="J292" s="115">
        <f>VLOOKUP($A292,'DO NOT MODIFY'!$A$5:$S$631,11,FALSE)</f>
        <v>1</v>
      </c>
      <c r="K292" s="115">
        <f>VLOOKUP($A292,'DO NOT MODIFY'!$A$5:$S$631,12,FALSE)</f>
        <v>1.9400000000000001E-2</v>
      </c>
      <c r="L292" s="117">
        <f t="shared" si="24"/>
        <v>0</v>
      </c>
      <c r="M292" s="117">
        <f t="shared" si="25"/>
        <v>0</v>
      </c>
      <c r="N292" s="117">
        <f t="shared" si="26"/>
        <v>0</v>
      </c>
      <c r="O292" s="117">
        <f t="shared" si="27"/>
        <v>1</v>
      </c>
      <c r="P292" s="117">
        <f t="shared" si="28"/>
        <v>0</v>
      </c>
      <c r="Q292" s="117">
        <f t="shared" si="29"/>
        <v>0</v>
      </c>
    </row>
    <row r="293" spans="1:17" ht="15" x14ac:dyDescent="0.2">
      <c r="A293" s="88">
        <v>275</v>
      </c>
      <c r="B293" s="115">
        <f>VLOOKUP($A293,'DO NOT MODIFY'!$A$5:$S$631,2,FALSE)</f>
        <v>0</v>
      </c>
      <c r="C293" s="115">
        <f>VLOOKUP($A293,'DO NOT MODIFY'!$A$5:$S$631,3,FALSE)</f>
        <v>0</v>
      </c>
      <c r="D293" s="116" t="str">
        <f>VLOOKUP($A293,'DO NOT MODIFY'!$A$5:$S$631,4,FALSE)</f>
        <v xml:space="preserve">Viburnum lantana 'Mohican' </v>
      </c>
      <c r="E293" s="116" t="str">
        <f>VLOOKUP($A293,'DO NOT MODIFY'!$A$5:$S$631,5,FALSE)</f>
        <v xml:space="preserve">Mohican Viburnum </v>
      </c>
      <c r="F293" s="115" t="str">
        <f>VLOOKUP($A293,'DO NOT MODIFY'!$A$5:$S$631,7,FALSE)</f>
        <v>low</v>
      </c>
      <c r="G293" s="115">
        <f>VLOOKUP($A293,'DO NOT MODIFY'!$A$5:$S$631,6,FALSE)</f>
        <v>50</v>
      </c>
      <c r="H293" s="151"/>
      <c r="I293" s="148" t="str">
        <f>VLOOKUP($A293,'DO NOT MODIFY'!$A$5:$S$631,10,FALSE)</f>
        <v>#5</v>
      </c>
      <c r="J293" s="115">
        <f>VLOOKUP($A293,'DO NOT MODIFY'!$A$5:$S$631,11,FALSE)</f>
        <v>1</v>
      </c>
      <c r="K293" s="115">
        <f>VLOOKUP($A293,'DO NOT MODIFY'!$A$5:$S$631,12,FALSE)</f>
        <v>1.9400000000000001E-2</v>
      </c>
      <c r="L293" s="117">
        <f t="shared" si="24"/>
        <v>0</v>
      </c>
      <c r="M293" s="117">
        <f t="shared" si="25"/>
        <v>0</v>
      </c>
      <c r="N293" s="117">
        <f t="shared" si="26"/>
        <v>0</v>
      </c>
      <c r="O293" s="117">
        <f t="shared" si="27"/>
        <v>0</v>
      </c>
      <c r="P293" s="117">
        <f t="shared" si="28"/>
        <v>0</v>
      </c>
      <c r="Q293" s="117">
        <f t="shared" si="29"/>
        <v>0</v>
      </c>
    </row>
    <row r="294" spans="1:17" ht="15" x14ac:dyDescent="0.2">
      <c r="A294" s="88">
        <v>276</v>
      </c>
      <c r="B294" s="115">
        <f>VLOOKUP($A294,'DO NOT MODIFY'!$A$5:$S$631,2,FALSE)</f>
        <v>0</v>
      </c>
      <c r="C294" s="115">
        <f>VLOOKUP($A294,'DO NOT MODIFY'!$A$5:$S$631,3,FALSE)</f>
        <v>0</v>
      </c>
      <c r="D294" s="116" t="str">
        <f>VLOOKUP($A294,'DO NOT MODIFY'!$A$5:$S$631,4,FALSE)</f>
        <v>Viburnum lentago</v>
      </c>
      <c r="E294" s="116" t="str">
        <f>VLOOKUP($A294,'DO NOT MODIFY'!$A$5:$S$631,5,FALSE)</f>
        <v>Nannyberry Viburnum</v>
      </c>
      <c r="F294" s="115" t="str">
        <f>VLOOKUP($A294,'DO NOT MODIFY'!$A$5:$S$631,7,FALSE)</f>
        <v>low</v>
      </c>
      <c r="G294" s="115">
        <f>VLOOKUP($A294,'DO NOT MODIFY'!$A$5:$S$631,6,FALSE)</f>
        <v>50</v>
      </c>
      <c r="H294" s="151"/>
      <c r="I294" s="148" t="str">
        <f>VLOOKUP($A294,'DO NOT MODIFY'!$A$5:$S$631,10,FALSE)</f>
        <v>#5</v>
      </c>
      <c r="J294" s="115">
        <f>VLOOKUP($A294,'DO NOT MODIFY'!$A$5:$S$631,11,FALSE)</f>
        <v>1</v>
      </c>
      <c r="K294" s="115">
        <f>VLOOKUP($A294,'DO NOT MODIFY'!$A$5:$S$631,12,FALSE)</f>
        <v>1.9400000000000001E-2</v>
      </c>
      <c r="L294" s="117">
        <f t="shared" si="24"/>
        <v>0</v>
      </c>
      <c r="M294" s="117">
        <f t="shared" si="25"/>
        <v>0</v>
      </c>
      <c r="N294" s="117">
        <f t="shared" si="26"/>
        <v>0</v>
      </c>
      <c r="O294" s="117">
        <f t="shared" si="27"/>
        <v>0</v>
      </c>
      <c r="P294" s="117">
        <f t="shared" si="28"/>
        <v>0</v>
      </c>
      <c r="Q294" s="117">
        <f t="shared" si="29"/>
        <v>0</v>
      </c>
    </row>
    <row r="295" spans="1:17" ht="15" x14ac:dyDescent="0.2">
      <c r="A295" s="88">
        <v>277</v>
      </c>
      <c r="B295" s="115">
        <f>VLOOKUP($A295,'DO NOT MODIFY'!$A$5:$S$631,2,FALSE)</f>
        <v>0</v>
      </c>
      <c r="C295" s="115">
        <f>VLOOKUP($A295,'DO NOT MODIFY'!$A$5:$S$631,3,FALSE)</f>
        <v>0</v>
      </c>
      <c r="D295" s="116" t="str">
        <f>VLOOKUP($A295,'DO NOT MODIFY'!$A$5:$S$631,4,FALSE)</f>
        <v>Viburnum opulus 'Compactum'</v>
      </c>
      <c r="E295" s="116" t="str">
        <f>VLOOKUP($A295,'DO NOT MODIFY'!$A$5:$S$631,5,FALSE)</f>
        <v>Compactum European Viburnum</v>
      </c>
      <c r="F295" s="115" t="str">
        <f>VLOOKUP($A295,'DO NOT MODIFY'!$A$5:$S$631,7,FALSE)</f>
        <v>moderate</v>
      </c>
      <c r="G295" s="115">
        <f>VLOOKUP($A295,'DO NOT MODIFY'!$A$5:$S$631,6,FALSE)</f>
        <v>32</v>
      </c>
      <c r="H295" s="151"/>
      <c r="I295" s="148" t="str">
        <f>VLOOKUP($A295,'DO NOT MODIFY'!$A$5:$S$631,10,FALSE)</f>
        <v>#5</v>
      </c>
      <c r="J295" s="115">
        <f>VLOOKUP($A295,'DO NOT MODIFY'!$A$5:$S$631,11,FALSE)</f>
        <v>1</v>
      </c>
      <c r="K295" s="115">
        <f>VLOOKUP($A295,'DO NOT MODIFY'!$A$5:$S$631,12,FALSE)</f>
        <v>1.9400000000000001E-2</v>
      </c>
      <c r="L295" s="117">
        <f t="shared" si="24"/>
        <v>0</v>
      </c>
      <c r="M295" s="117">
        <f t="shared" si="25"/>
        <v>0</v>
      </c>
      <c r="N295" s="117">
        <f t="shared" si="26"/>
        <v>0</v>
      </c>
      <c r="O295" s="117">
        <f t="shared" si="27"/>
        <v>1</v>
      </c>
      <c r="P295" s="117">
        <f t="shared" si="28"/>
        <v>0</v>
      </c>
      <c r="Q295" s="117">
        <f t="shared" si="29"/>
        <v>0</v>
      </c>
    </row>
    <row r="296" spans="1:17" ht="15" x14ac:dyDescent="0.2">
      <c r="A296" s="88">
        <v>278</v>
      </c>
      <c r="B296" s="115">
        <f>VLOOKUP($A296,'DO NOT MODIFY'!$A$5:$S$631,2,FALSE)</f>
        <v>0</v>
      </c>
      <c r="C296" s="115">
        <f>VLOOKUP($A296,'DO NOT MODIFY'!$A$5:$S$631,3,FALSE)</f>
        <v>0</v>
      </c>
      <c r="D296" s="116" t="str">
        <f>VLOOKUP($A296,'DO NOT MODIFY'!$A$5:$S$631,4,FALSE)</f>
        <v>Viburnum plicatum tomentosum (all cultivars)</v>
      </c>
      <c r="E296" s="116" t="str">
        <f>VLOOKUP($A296,'DO NOT MODIFY'!$A$5:$S$631,5,FALSE)</f>
        <v>Doublefile Viburnum</v>
      </c>
      <c r="F296" s="115" t="str">
        <f>VLOOKUP($A296,'DO NOT MODIFY'!$A$5:$S$631,7,FALSE)</f>
        <v>moderate</v>
      </c>
      <c r="G296" s="115">
        <f>VLOOKUP($A296,'DO NOT MODIFY'!$A$5:$S$631,6,FALSE)</f>
        <v>50</v>
      </c>
      <c r="H296" s="151"/>
      <c r="I296" s="148" t="str">
        <f>VLOOKUP($A296,'DO NOT MODIFY'!$A$5:$S$631,10,FALSE)</f>
        <v>#5</v>
      </c>
      <c r="J296" s="115">
        <f>VLOOKUP($A296,'DO NOT MODIFY'!$A$5:$S$631,11,FALSE)</f>
        <v>1</v>
      </c>
      <c r="K296" s="115">
        <f>VLOOKUP($A296,'DO NOT MODIFY'!$A$5:$S$631,12,FALSE)</f>
        <v>1.9400000000000001E-2</v>
      </c>
      <c r="L296" s="117">
        <f t="shared" si="24"/>
        <v>0</v>
      </c>
      <c r="M296" s="117">
        <f t="shared" si="25"/>
        <v>0</v>
      </c>
      <c r="N296" s="117">
        <f t="shared" si="26"/>
        <v>0</v>
      </c>
      <c r="O296" s="117">
        <f t="shared" si="27"/>
        <v>1</v>
      </c>
      <c r="P296" s="117">
        <f t="shared" si="28"/>
        <v>0</v>
      </c>
      <c r="Q296" s="117">
        <f t="shared" si="29"/>
        <v>0</v>
      </c>
    </row>
    <row r="297" spans="1:17" ht="15" x14ac:dyDescent="0.2">
      <c r="A297" s="88">
        <v>279</v>
      </c>
      <c r="B297" s="115">
        <f>VLOOKUP($A297,'DO NOT MODIFY'!$A$5:$S$631,2,FALSE)</f>
        <v>0</v>
      </c>
      <c r="C297" s="115">
        <f>VLOOKUP($A297,'DO NOT MODIFY'!$A$5:$S$631,3,FALSE)</f>
        <v>0</v>
      </c>
      <c r="D297" s="116" t="str">
        <f>VLOOKUP($A297,'DO NOT MODIFY'!$A$5:$S$631,4,FALSE)</f>
        <v xml:space="preserve">Viburnum rhytidophylloides 'Alleghany' </v>
      </c>
      <c r="E297" s="116" t="str">
        <f>VLOOKUP($A297,'DO NOT MODIFY'!$A$5:$S$631,5,FALSE)</f>
        <v xml:space="preserve">Alleghany Viburnum </v>
      </c>
      <c r="F297" s="115" t="str">
        <f>VLOOKUP($A297,'DO NOT MODIFY'!$A$5:$S$631,7,FALSE)</f>
        <v>low</v>
      </c>
      <c r="G297" s="115">
        <f>VLOOKUP($A297,'DO NOT MODIFY'!$A$5:$S$631,6,FALSE)</f>
        <v>64</v>
      </c>
      <c r="H297" s="151"/>
      <c r="I297" s="148" t="str">
        <f>VLOOKUP($A297,'DO NOT MODIFY'!$A$5:$S$631,10,FALSE)</f>
        <v>#5</v>
      </c>
      <c r="J297" s="115">
        <f>VLOOKUP($A297,'DO NOT MODIFY'!$A$5:$S$631,11,FALSE)</f>
        <v>1</v>
      </c>
      <c r="K297" s="115">
        <f>VLOOKUP($A297,'DO NOT MODIFY'!$A$5:$S$631,12,FALSE)</f>
        <v>1.9400000000000001E-2</v>
      </c>
      <c r="L297" s="117">
        <f t="shared" si="24"/>
        <v>0</v>
      </c>
      <c r="M297" s="117">
        <f t="shared" si="25"/>
        <v>0</v>
      </c>
      <c r="N297" s="117">
        <f t="shared" si="26"/>
        <v>0</v>
      </c>
      <c r="O297" s="117">
        <f t="shared" si="27"/>
        <v>0</v>
      </c>
      <c r="P297" s="117">
        <f t="shared" si="28"/>
        <v>0</v>
      </c>
      <c r="Q297" s="117">
        <f t="shared" si="29"/>
        <v>0</v>
      </c>
    </row>
    <row r="298" spans="1:17" ht="15" x14ac:dyDescent="0.2">
      <c r="A298" s="88">
        <v>280</v>
      </c>
      <c r="B298" s="115">
        <f>VLOOKUP($A298,'DO NOT MODIFY'!$A$5:$S$631,2,FALSE)</f>
        <v>0</v>
      </c>
      <c r="C298" s="115">
        <f>VLOOKUP($A298,'DO NOT MODIFY'!$A$5:$S$631,3,FALSE)</f>
        <v>0</v>
      </c>
      <c r="D298" s="116" t="str">
        <f>VLOOKUP($A298,'DO NOT MODIFY'!$A$5:$S$631,4,FALSE)</f>
        <v>Viburnum trilobum 'Wentworth'</v>
      </c>
      <c r="E298" s="116" t="str">
        <f>VLOOKUP($A298,'DO NOT MODIFY'!$A$5:$S$631,5,FALSE)</f>
        <v>Wentworth Highbush Cranberry</v>
      </c>
      <c r="F298" s="115" t="str">
        <f>VLOOKUP($A298,'DO NOT MODIFY'!$A$5:$S$631,7,FALSE)</f>
        <v>moderate</v>
      </c>
      <c r="G298" s="115">
        <f>VLOOKUP($A298,'DO NOT MODIFY'!$A$5:$S$631,6,FALSE)</f>
        <v>32</v>
      </c>
      <c r="H298" s="151"/>
      <c r="I298" s="148" t="str">
        <f>VLOOKUP($A298,'DO NOT MODIFY'!$A$5:$S$631,10,FALSE)</f>
        <v>#5</v>
      </c>
      <c r="J298" s="115">
        <f>VLOOKUP($A298,'DO NOT MODIFY'!$A$5:$S$631,11,FALSE)</f>
        <v>1</v>
      </c>
      <c r="K298" s="115">
        <f>VLOOKUP($A298,'DO NOT MODIFY'!$A$5:$S$631,12,FALSE)</f>
        <v>1.9400000000000001E-2</v>
      </c>
      <c r="L298" s="117">
        <f t="shared" si="24"/>
        <v>0</v>
      </c>
      <c r="M298" s="117">
        <f t="shared" si="25"/>
        <v>0</v>
      </c>
      <c r="N298" s="117">
        <f t="shared" si="26"/>
        <v>0</v>
      </c>
      <c r="O298" s="117">
        <f t="shared" si="27"/>
        <v>1</v>
      </c>
      <c r="P298" s="117">
        <f t="shared" si="28"/>
        <v>0</v>
      </c>
      <c r="Q298" s="117">
        <f t="shared" si="29"/>
        <v>0</v>
      </c>
    </row>
    <row r="299" spans="1:17" ht="15" x14ac:dyDescent="0.2">
      <c r="A299" s="88">
        <v>281</v>
      </c>
      <c r="B299" s="115">
        <f>VLOOKUP($A299,'DO NOT MODIFY'!$A$5:$S$631,2,FALSE)</f>
        <v>0</v>
      </c>
      <c r="C299" s="115">
        <f>VLOOKUP($A299,'DO NOT MODIFY'!$A$5:$S$631,3,FALSE)</f>
        <v>0</v>
      </c>
      <c r="D299" s="116" t="str">
        <f>VLOOKUP($A299,'DO NOT MODIFY'!$A$5:$S$631,4,FALSE)</f>
        <v xml:space="preserve">Yucca baccata </v>
      </c>
      <c r="E299" s="116" t="str">
        <f>VLOOKUP($A299,'DO NOT MODIFY'!$A$5:$S$631,5,FALSE)</f>
        <v>Banana Yucca</v>
      </c>
      <c r="F299" s="115" t="str">
        <f>VLOOKUP($A299,'DO NOT MODIFY'!$A$5:$S$631,7,FALSE)</f>
        <v>very low</v>
      </c>
      <c r="G299" s="115">
        <f>VLOOKUP($A299,'DO NOT MODIFY'!$A$5:$S$631,6,FALSE)</f>
        <v>32</v>
      </c>
      <c r="H299" s="151"/>
      <c r="I299" s="148" t="str">
        <f>VLOOKUP($A299,'DO NOT MODIFY'!$A$5:$S$631,10,FALSE)</f>
        <v>#5</v>
      </c>
      <c r="J299" s="115">
        <f>VLOOKUP($A299,'DO NOT MODIFY'!$A$5:$S$631,11,FALSE)</f>
        <v>1</v>
      </c>
      <c r="K299" s="115">
        <f>VLOOKUP($A299,'DO NOT MODIFY'!$A$5:$S$631,12,FALSE)</f>
        <v>1.9400000000000001E-2</v>
      </c>
      <c r="L299" s="117">
        <f t="shared" si="24"/>
        <v>0</v>
      </c>
      <c r="M299" s="117">
        <f t="shared" si="25"/>
        <v>0</v>
      </c>
      <c r="N299" s="117">
        <f t="shared" si="26"/>
        <v>0</v>
      </c>
      <c r="O299" s="117">
        <f t="shared" si="27"/>
        <v>0</v>
      </c>
      <c r="P299" s="117">
        <f t="shared" si="28"/>
        <v>0</v>
      </c>
      <c r="Q299" s="117">
        <f t="shared" si="29"/>
        <v>0</v>
      </c>
    </row>
    <row r="300" spans="1:17" ht="15" x14ac:dyDescent="0.2">
      <c r="A300" s="88">
        <v>282</v>
      </c>
      <c r="B300" s="115">
        <f>VLOOKUP($A300,'DO NOT MODIFY'!$A$5:$S$631,2,FALSE)</f>
        <v>0</v>
      </c>
      <c r="C300" s="115">
        <f>VLOOKUP($A300,'DO NOT MODIFY'!$A$5:$S$631,3,FALSE)</f>
        <v>0</v>
      </c>
      <c r="D300" s="116" t="str">
        <f>VLOOKUP($A300,'DO NOT MODIFY'!$A$5:$S$631,4,FALSE)</f>
        <v>Yucca filamentosa (all cultivars)</v>
      </c>
      <c r="E300" s="116" t="str">
        <f>VLOOKUP($A300,'DO NOT MODIFY'!$A$5:$S$631,5,FALSE)</f>
        <v>Adam's Needle</v>
      </c>
      <c r="F300" s="115" t="str">
        <f>VLOOKUP($A300,'DO NOT MODIFY'!$A$5:$S$631,7,FALSE)</f>
        <v>low</v>
      </c>
      <c r="G300" s="115">
        <f>VLOOKUP($A300,'DO NOT MODIFY'!$A$5:$S$631,6,FALSE)</f>
        <v>32</v>
      </c>
      <c r="H300" s="151"/>
      <c r="I300" s="148" t="str">
        <f>VLOOKUP($A300,'DO NOT MODIFY'!$A$5:$S$631,10,FALSE)</f>
        <v>#5</v>
      </c>
      <c r="J300" s="115">
        <f>VLOOKUP($A300,'DO NOT MODIFY'!$A$5:$S$631,11,FALSE)</f>
        <v>1</v>
      </c>
      <c r="K300" s="115">
        <f>VLOOKUP($A300,'DO NOT MODIFY'!$A$5:$S$631,12,FALSE)</f>
        <v>1.9400000000000001E-2</v>
      </c>
      <c r="L300" s="117">
        <f t="shared" si="24"/>
        <v>0</v>
      </c>
      <c r="M300" s="117">
        <f t="shared" si="25"/>
        <v>0</v>
      </c>
      <c r="N300" s="117">
        <f t="shared" si="26"/>
        <v>0</v>
      </c>
      <c r="O300" s="117">
        <f t="shared" si="27"/>
        <v>0</v>
      </c>
      <c r="P300" s="117">
        <f t="shared" si="28"/>
        <v>0</v>
      </c>
      <c r="Q300" s="117">
        <f t="shared" si="29"/>
        <v>0</v>
      </c>
    </row>
    <row r="301" spans="1:17" ht="15" x14ac:dyDescent="0.2">
      <c r="A301" s="88">
        <v>283</v>
      </c>
      <c r="B301" s="115">
        <f>VLOOKUP($A301,'DO NOT MODIFY'!$A$5:$S$631,2,FALSE)</f>
        <v>0</v>
      </c>
      <c r="C301" s="115">
        <f>VLOOKUP($A301,'DO NOT MODIFY'!$A$5:$S$631,3,FALSE)</f>
        <v>0</v>
      </c>
      <c r="D301" s="116" t="str">
        <f>VLOOKUP($A301,'DO NOT MODIFY'!$A$5:$S$631,4,FALSE)</f>
        <v>Yucca flaccida (all cultivars)</v>
      </c>
      <c r="E301" s="116" t="str">
        <f>VLOOKUP($A301,'DO NOT MODIFY'!$A$5:$S$631,5,FALSE)</f>
        <v>Yucca</v>
      </c>
      <c r="F301" s="115" t="str">
        <f>VLOOKUP($A301,'DO NOT MODIFY'!$A$5:$S$631,7,FALSE)</f>
        <v>low</v>
      </c>
      <c r="G301" s="115">
        <f>VLOOKUP($A301,'DO NOT MODIFY'!$A$5:$S$631,6,FALSE)</f>
        <v>32</v>
      </c>
      <c r="H301" s="151"/>
      <c r="I301" s="148" t="str">
        <f>VLOOKUP($A301,'DO NOT MODIFY'!$A$5:$S$631,10,FALSE)</f>
        <v>#5</v>
      </c>
      <c r="J301" s="115">
        <f>VLOOKUP($A301,'DO NOT MODIFY'!$A$5:$S$631,11,FALSE)</f>
        <v>1</v>
      </c>
      <c r="K301" s="115">
        <f>VLOOKUP($A301,'DO NOT MODIFY'!$A$5:$S$631,12,FALSE)</f>
        <v>1.9400000000000001E-2</v>
      </c>
      <c r="L301" s="117">
        <f t="shared" si="24"/>
        <v>0</v>
      </c>
      <c r="M301" s="117">
        <f t="shared" si="25"/>
        <v>0</v>
      </c>
      <c r="N301" s="117">
        <f t="shared" si="26"/>
        <v>0</v>
      </c>
      <c r="O301" s="117">
        <f t="shared" si="27"/>
        <v>0</v>
      </c>
      <c r="P301" s="117">
        <f t="shared" si="28"/>
        <v>0</v>
      </c>
      <c r="Q301" s="117">
        <f t="shared" si="29"/>
        <v>0</v>
      </c>
    </row>
    <row r="302" spans="1:17" ht="15" x14ac:dyDescent="0.2">
      <c r="A302" s="88">
        <v>284</v>
      </c>
      <c r="B302" s="115">
        <f>VLOOKUP($A302,'DO NOT MODIFY'!$A$5:$S$631,2,FALSE)</f>
        <v>0</v>
      </c>
      <c r="C302" s="115">
        <f>VLOOKUP($A302,'DO NOT MODIFY'!$A$5:$S$631,3,FALSE)</f>
        <v>0</v>
      </c>
      <c r="D302" s="116" t="str">
        <f>VLOOKUP($A302,'DO NOT MODIFY'!$A$5:$S$631,4,FALSE)</f>
        <v>Yucca glauca</v>
      </c>
      <c r="E302" s="116" t="str">
        <f>VLOOKUP($A302,'DO NOT MODIFY'!$A$5:$S$631,5,FALSE)</f>
        <v>Soapweed</v>
      </c>
      <c r="F302" s="115" t="str">
        <f>VLOOKUP($A302,'DO NOT MODIFY'!$A$5:$S$631,7,FALSE)</f>
        <v>very low</v>
      </c>
      <c r="G302" s="115">
        <f>VLOOKUP($A302,'DO NOT MODIFY'!$A$5:$S$631,6,FALSE)</f>
        <v>32</v>
      </c>
      <c r="H302" s="151"/>
      <c r="I302" s="148" t="str">
        <f>VLOOKUP($A302,'DO NOT MODIFY'!$A$5:$S$631,10,FALSE)</f>
        <v>#5</v>
      </c>
      <c r="J302" s="115">
        <f>VLOOKUP($A302,'DO NOT MODIFY'!$A$5:$S$631,11,FALSE)</f>
        <v>1</v>
      </c>
      <c r="K302" s="115">
        <f>VLOOKUP($A302,'DO NOT MODIFY'!$A$5:$S$631,12,FALSE)</f>
        <v>1.9400000000000001E-2</v>
      </c>
      <c r="L302" s="117">
        <f t="shared" si="24"/>
        <v>0</v>
      </c>
      <c r="M302" s="117">
        <f t="shared" si="25"/>
        <v>0</v>
      </c>
      <c r="N302" s="117">
        <f t="shared" si="26"/>
        <v>0</v>
      </c>
      <c r="O302" s="117">
        <f t="shared" si="27"/>
        <v>0</v>
      </c>
      <c r="P302" s="117">
        <f t="shared" si="28"/>
        <v>0</v>
      </c>
      <c r="Q302" s="117">
        <f t="shared" si="29"/>
        <v>0</v>
      </c>
    </row>
    <row r="303" spans="1:17" ht="15" x14ac:dyDescent="0.2">
      <c r="A303" s="88">
        <v>285</v>
      </c>
      <c r="B303" s="115">
        <f>VLOOKUP($A303,'DO NOT MODIFY'!$A$5:$S$631,2,FALSE)</f>
        <v>0</v>
      </c>
      <c r="C303" s="115">
        <f>VLOOKUP($A303,'DO NOT MODIFY'!$A$5:$S$631,3,FALSE)</f>
        <v>0</v>
      </c>
      <c r="D303" s="116" t="str">
        <f>VLOOKUP($A303,'DO NOT MODIFY'!$A$5:$S$631,4,FALSE)</f>
        <v>Achillea ageratifolia</v>
      </c>
      <c r="E303" s="116" t="str">
        <f>VLOOKUP($A303,'DO NOT MODIFY'!$A$5:$S$631,5,FALSE)</f>
        <v>Greek Yarrow</v>
      </c>
      <c r="F303" s="115" t="str">
        <f>VLOOKUP($A303,'DO NOT MODIFY'!$A$5:$S$631,7,FALSE)</f>
        <v>low</v>
      </c>
      <c r="G303" s="115">
        <f>VLOOKUP($A303,'DO NOT MODIFY'!$A$5:$S$631,6,FALSE)</f>
        <v>10</v>
      </c>
      <c r="H303" s="151"/>
      <c r="I303" s="148" t="str">
        <f>VLOOKUP($A303,'DO NOT MODIFY'!$A$5:$S$631,10,FALSE)</f>
        <v>#1</v>
      </c>
      <c r="J303" s="115">
        <f>VLOOKUP($A303,'DO NOT MODIFY'!$A$5:$S$631,11,FALSE)</f>
        <v>1</v>
      </c>
      <c r="K303" s="115">
        <f>VLOOKUP($A303,'DO NOT MODIFY'!$A$5:$S$631,12,FALSE)</f>
        <v>4.0000000000000001E-3</v>
      </c>
      <c r="L303" s="117">
        <f t="shared" si="24"/>
        <v>0</v>
      </c>
      <c r="M303" s="117">
        <f t="shared" si="25"/>
        <v>0</v>
      </c>
      <c r="N303" s="117">
        <f t="shared" si="26"/>
        <v>0</v>
      </c>
      <c r="O303" s="117">
        <f t="shared" si="27"/>
        <v>0</v>
      </c>
      <c r="P303" s="117">
        <f t="shared" si="28"/>
        <v>0</v>
      </c>
      <c r="Q303" s="117">
        <f t="shared" si="29"/>
        <v>0</v>
      </c>
    </row>
    <row r="304" spans="1:17" ht="15" x14ac:dyDescent="0.2">
      <c r="A304" s="88">
        <v>286</v>
      </c>
      <c r="B304" s="115">
        <f>VLOOKUP($A304,'DO NOT MODIFY'!$A$5:$S$631,2,FALSE)</f>
        <v>0</v>
      </c>
      <c r="C304" s="115">
        <f>VLOOKUP($A304,'DO NOT MODIFY'!$A$5:$S$631,3,FALSE)</f>
        <v>0</v>
      </c>
      <c r="D304" s="116" t="str">
        <f>VLOOKUP($A304,'DO NOT MODIFY'!$A$5:$S$631,4,FALSE)</f>
        <v xml:space="preserve">Achillea lanulosa                                 </v>
      </c>
      <c r="E304" s="116" t="str">
        <f>VLOOKUP($A304,'DO NOT MODIFY'!$A$5:$S$631,5,FALSE)</f>
        <v>Wooly White Yarrow</v>
      </c>
      <c r="F304" s="115" t="str">
        <f>VLOOKUP($A304,'DO NOT MODIFY'!$A$5:$S$631,7,FALSE)</f>
        <v>low</v>
      </c>
      <c r="G304" s="115">
        <f>VLOOKUP($A304,'DO NOT MODIFY'!$A$5:$S$631,6,FALSE)</f>
        <v>10</v>
      </c>
      <c r="H304" s="151"/>
      <c r="I304" s="148" t="str">
        <f>VLOOKUP($A304,'DO NOT MODIFY'!$A$5:$S$631,10,FALSE)</f>
        <v>#1</v>
      </c>
      <c r="J304" s="115">
        <f>VLOOKUP($A304,'DO NOT MODIFY'!$A$5:$S$631,11,FALSE)</f>
        <v>1</v>
      </c>
      <c r="K304" s="115">
        <f>VLOOKUP($A304,'DO NOT MODIFY'!$A$5:$S$631,12,FALSE)</f>
        <v>4.0000000000000001E-3</v>
      </c>
      <c r="L304" s="117">
        <f t="shared" si="24"/>
        <v>0</v>
      </c>
      <c r="M304" s="117">
        <f t="shared" si="25"/>
        <v>0</v>
      </c>
      <c r="N304" s="117">
        <f t="shared" si="26"/>
        <v>0</v>
      </c>
      <c r="O304" s="117">
        <f t="shared" si="27"/>
        <v>0</v>
      </c>
      <c r="P304" s="117">
        <f t="shared" si="28"/>
        <v>0</v>
      </c>
      <c r="Q304" s="117">
        <f t="shared" si="29"/>
        <v>0</v>
      </c>
    </row>
    <row r="305" spans="1:17" ht="15" x14ac:dyDescent="0.2">
      <c r="A305" s="88">
        <v>287</v>
      </c>
      <c r="B305" s="115">
        <f>VLOOKUP($A305,'DO NOT MODIFY'!$A$5:$S$631,2,FALSE)</f>
        <v>0</v>
      </c>
      <c r="C305" s="115">
        <f>VLOOKUP($A305,'DO NOT MODIFY'!$A$5:$S$631,3,FALSE)</f>
        <v>0</v>
      </c>
      <c r="D305" s="116" t="str">
        <f>VLOOKUP($A305,'DO NOT MODIFY'!$A$5:$S$631,4,FALSE)</f>
        <v xml:space="preserve">Achillea millefolium (all cultivars)           </v>
      </c>
      <c r="E305" s="116" t="str">
        <f>VLOOKUP($A305,'DO NOT MODIFY'!$A$5:$S$631,5,FALSE)</f>
        <v>Yarrow</v>
      </c>
      <c r="F305" s="115" t="str">
        <f>VLOOKUP($A305,'DO NOT MODIFY'!$A$5:$S$631,7,FALSE)</f>
        <v>low</v>
      </c>
      <c r="G305" s="115">
        <f>VLOOKUP($A305,'DO NOT MODIFY'!$A$5:$S$631,6,FALSE)</f>
        <v>10</v>
      </c>
      <c r="H305" s="151"/>
      <c r="I305" s="148" t="str">
        <f>VLOOKUP($A305,'DO NOT MODIFY'!$A$5:$S$631,10,FALSE)</f>
        <v>#1</v>
      </c>
      <c r="J305" s="115">
        <f>VLOOKUP($A305,'DO NOT MODIFY'!$A$5:$S$631,11,FALSE)</f>
        <v>1</v>
      </c>
      <c r="K305" s="115">
        <f>VLOOKUP($A305,'DO NOT MODIFY'!$A$5:$S$631,12,FALSE)</f>
        <v>4.0000000000000001E-3</v>
      </c>
      <c r="L305" s="117">
        <f t="shared" si="24"/>
        <v>0</v>
      </c>
      <c r="M305" s="117">
        <f t="shared" si="25"/>
        <v>0</v>
      </c>
      <c r="N305" s="117">
        <f t="shared" si="26"/>
        <v>0</v>
      </c>
      <c r="O305" s="117">
        <f t="shared" si="27"/>
        <v>0</v>
      </c>
      <c r="P305" s="117">
        <f t="shared" si="28"/>
        <v>0</v>
      </c>
      <c r="Q305" s="117">
        <f t="shared" si="29"/>
        <v>0</v>
      </c>
    </row>
    <row r="306" spans="1:17" ht="15" x14ac:dyDescent="0.2">
      <c r="A306" s="88">
        <v>288</v>
      </c>
      <c r="B306" s="115">
        <f>VLOOKUP($A306,'DO NOT MODIFY'!$A$5:$S$631,2,FALSE)</f>
        <v>0</v>
      </c>
      <c r="C306" s="115">
        <f>VLOOKUP($A306,'DO NOT MODIFY'!$A$5:$S$631,3,FALSE)</f>
        <v>0</v>
      </c>
      <c r="D306" s="116" t="str">
        <f>VLOOKUP($A306,'DO NOT MODIFY'!$A$5:$S$631,4,FALSE)</f>
        <v xml:space="preserve">Achillea 'Moonshine'                              </v>
      </c>
      <c r="E306" s="116" t="str">
        <f>VLOOKUP($A306,'DO NOT MODIFY'!$A$5:$S$631,5,FALSE)</f>
        <v>Moonshine Yarrow</v>
      </c>
      <c r="F306" s="115" t="str">
        <f>VLOOKUP($A306,'DO NOT MODIFY'!$A$5:$S$631,7,FALSE)</f>
        <v>low</v>
      </c>
      <c r="G306" s="115">
        <f>VLOOKUP($A306,'DO NOT MODIFY'!$A$5:$S$631,6,FALSE)</f>
        <v>10</v>
      </c>
      <c r="H306" s="151"/>
      <c r="I306" s="148" t="str">
        <f>VLOOKUP($A306,'DO NOT MODIFY'!$A$5:$S$631,10,FALSE)</f>
        <v>#1</v>
      </c>
      <c r="J306" s="115">
        <f>VLOOKUP($A306,'DO NOT MODIFY'!$A$5:$S$631,11,FALSE)</f>
        <v>1</v>
      </c>
      <c r="K306" s="115">
        <f>VLOOKUP($A306,'DO NOT MODIFY'!$A$5:$S$631,12,FALSE)</f>
        <v>4.0000000000000001E-3</v>
      </c>
      <c r="L306" s="117">
        <f t="shared" si="24"/>
        <v>0</v>
      </c>
      <c r="M306" s="117">
        <f t="shared" si="25"/>
        <v>0</v>
      </c>
      <c r="N306" s="117">
        <f t="shared" si="26"/>
        <v>0</v>
      </c>
      <c r="O306" s="117">
        <f t="shared" si="27"/>
        <v>0</v>
      </c>
      <c r="P306" s="117">
        <f t="shared" si="28"/>
        <v>0</v>
      </c>
      <c r="Q306" s="117">
        <f t="shared" si="29"/>
        <v>0</v>
      </c>
    </row>
    <row r="307" spans="1:17" ht="15" x14ac:dyDescent="0.2">
      <c r="A307" s="88">
        <v>289</v>
      </c>
      <c r="B307" s="115">
        <f>VLOOKUP($A307,'DO NOT MODIFY'!$A$5:$S$631,2,FALSE)</f>
        <v>0</v>
      </c>
      <c r="C307" s="115">
        <f>VLOOKUP($A307,'DO NOT MODIFY'!$A$5:$S$631,3,FALSE)</f>
        <v>0</v>
      </c>
      <c r="D307" s="116" t="str">
        <f>VLOOKUP($A307,'DO NOT MODIFY'!$A$5:$S$631,4,FALSE)</f>
        <v xml:space="preserve">Achillea serbica                                  </v>
      </c>
      <c r="E307" s="116" t="str">
        <f>VLOOKUP($A307,'DO NOT MODIFY'!$A$5:$S$631,5,FALSE)</f>
        <v>Serbian Yarrow</v>
      </c>
      <c r="F307" s="115" t="str">
        <f>VLOOKUP($A307,'DO NOT MODIFY'!$A$5:$S$631,7,FALSE)</f>
        <v>low</v>
      </c>
      <c r="G307" s="115">
        <f>VLOOKUP($A307,'DO NOT MODIFY'!$A$5:$S$631,6,FALSE)</f>
        <v>10</v>
      </c>
      <c r="H307" s="151"/>
      <c r="I307" s="148" t="str">
        <f>VLOOKUP($A307,'DO NOT MODIFY'!$A$5:$S$631,10,FALSE)</f>
        <v>#1</v>
      </c>
      <c r="J307" s="115">
        <f>VLOOKUP($A307,'DO NOT MODIFY'!$A$5:$S$631,11,FALSE)</f>
        <v>1</v>
      </c>
      <c r="K307" s="115">
        <f>VLOOKUP($A307,'DO NOT MODIFY'!$A$5:$S$631,12,FALSE)</f>
        <v>4.0000000000000001E-3</v>
      </c>
      <c r="L307" s="117">
        <f t="shared" si="24"/>
        <v>0</v>
      </c>
      <c r="M307" s="117">
        <f t="shared" si="25"/>
        <v>0</v>
      </c>
      <c r="N307" s="117">
        <f t="shared" si="26"/>
        <v>0</v>
      </c>
      <c r="O307" s="117">
        <f t="shared" si="27"/>
        <v>0</v>
      </c>
      <c r="P307" s="117">
        <f t="shared" si="28"/>
        <v>0</v>
      </c>
      <c r="Q307" s="117">
        <f t="shared" si="29"/>
        <v>0</v>
      </c>
    </row>
    <row r="308" spans="1:17" ht="15" x14ac:dyDescent="0.2">
      <c r="A308" s="88">
        <v>290</v>
      </c>
      <c r="B308" s="115">
        <f>VLOOKUP($A308,'DO NOT MODIFY'!$A$5:$S$631,2,FALSE)</f>
        <v>0</v>
      </c>
      <c r="C308" s="115">
        <f>VLOOKUP($A308,'DO NOT MODIFY'!$A$5:$S$631,3,FALSE)</f>
        <v>0</v>
      </c>
      <c r="D308" s="116" t="str">
        <f>VLOOKUP($A308,'DO NOT MODIFY'!$A$5:$S$631,4,FALSE)</f>
        <v xml:space="preserve">Achillea 'Summer Pastels'                         </v>
      </c>
      <c r="E308" s="116" t="str">
        <f>VLOOKUP($A308,'DO NOT MODIFY'!$A$5:$S$631,5,FALSE)</f>
        <v>Mixed Pastels Yarrow</v>
      </c>
      <c r="F308" s="115" t="str">
        <f>VLOOKUP($A308,'DO NOT MODIFY'!$A$5:$S$631,7,FALSE)</f>
        <v>low</v>
      </c>
      <c r="G308" s="115">
        <f>VLOOKUP($A308,'DO NOT MODIFY'!$A$5:$S$631,6,FALSE)</f>
        <v>10</v>
      </c>
      <c r="H308" s="151"/>
      <c r="I308" s="148" t="str">
        <f>VLOOKUP($A308,'DO NOT MODIFY'!$A$5:$S$631,10,FALSE)</f>
        <v>#1</v>
      </c>
      <c r="J308" s="115">
        <f>VLOOKUP($A308,'DO NOT MODIFY'!$A$5:$S$631,11,FALSE)</f>
        <v>1</v>
      </c>
      <c r="K308" s="115">
        <f>VLOOKUP($A308,'DO NOT MODIFY'!$A$5:$S$631,12,FALSE)</f>
        <v>4.0000000000000001E-3</v>
      </c>
      <c r="L308" s="117">
        <f t="shared" si="24"/>
        <v>0</v>
      </c>
      <c r="M308" s="117">
        <f t="shared" si="25"/>
        <v>0</v>
      </c>
      <c r="N308" s="117">
        <f t="shared" si="26"/>
        <v>0</v>
      </c>
      <c r="O308" s="117">
        <f t="shared" si="27"/>
        <v>0</v>
      </c>
      <c r="P308" s="117">
        <f t="shared" si="28"/>
        <v>0</v>
      </c>
      <c r="Q308" s="117">
        <f t="shared" si="29"/>
        <v>0</v>
      </c>
    </row>
    <row r="309" spans="1:17" ht="15" x14ac:dyDescent="0.2">
      <c r="A309" s="88">
        <v>291</v>
      </c>
      <c r="B309" s="115">
        <f>VLOOKUP($A309,'DO NOT MODIFY'!$A$5:$S$631,2,FALSE)</f>
        <v>0</v>
      </c>
      <c r="C309" s="115">
        <f>VLOOKUP($A309,'DO NOT MODIFY'!$A$5:$S$631,3,FALSE)</f>
        <v>0</v>
      </c>
      <c r="D309" s="116" t="str">
        <f>VLOOKUP($A309,'DO NOT MODIFY'!$A$5:$S$631,4,FALSE)</f>
        <v>Aegopodium podagraria 'Variegatum'</v>
      </c>
      <c r="E309" s="116" t="str">
        <f>VLOOKUP($A309,'DO NOT MODIFY'!$A$5:$S$631,5,FALSE)</f>
        <v>Variegated Bishop's Weed</v>
      </c>
      <c r="F309" s="115" t="str">
        <f>VLOOKUP($A309,'DO NOT MODIFY'!$A$5:$S$631,7,FALSE)</f>
        <v>moderate</v>
      </c>
      <c r="G309" s="115">
        <f>VLOOKUP($A309,'DO NOT MODIFY'!$A$5:$S$631,6,FALSE)</f>
        <v>5</v>
      </c>
      <c r="H309" s="151"/>
      <c r="I309" s="148" t="str">
        <f>VLOOKUP($A309,'DO NOT MODIFY'!$A$5:$S$631,10,FALSE)</f>
        <v>#1</v>
      </c>
      <c r="J309" s="115">
        <f>VLOOKUP($A309,'DO NOT MODIFY'!$A$5:$S$631,11,FALSE)</f>
        <v>1</v>
      </c>
      <c r="K309" s="115">
        <f>VLOOKUP($A309,'DO NOT MODIFY'!$A$5:$S$631,12,FALSE)</f>
        <v>4.0000000000000001E-3</v>
      </c>
      <c r="L309" s="117">
        <f t="shared" si="24"/>
        <v>0</v>
      </c>
      <c r="M309" s="117">
        <f t="shared" si="25"/>
        <v>0</v>
      </c>
      <c r="N309" s="117">
        <f t="shared" si="26"/>
        <v>0</v>
      </c>
      <c r="O309" s="117">
        <f t="shared" si="27"/>
        <v>1</v>
      </c>
      <c r="P309" s="117">
        <f t="shared" si="28"/>
        <v>0</v>
      </c>
      <c r="Q309" s="117">
        <f t="shared" si="29"/>
        <v>0</v>
      </c>
    </row>
    <row r="310" spans="1:17" ht="15" x14ac:dyDescent="0.2">
      <c r="A310" s="88">
        <v>292</v>
      </c>
      <c r="B310" s="115">
        <f>VLOOKUP($A310,'DO NOT MODIFY'!$A$5:$S$631,2,FALSE)</f>
        <v>0</v>
      </c>
      <c r="C310" s="115">
        <f>VLOOKUP($A310,'DO NOT MODIFY'!$A$5:$S$631,3,FALSE)</f>
        <v>0</v>
      </c>
      <c r="D310" s="116" t="str">
        <f>VLOOKUP($A310,'DO NOT MODIFY'!$A$5:$S$631,4,FALSE)</f>
        <v xml:space="preserve">Agastache aurantiaca Coronado®                  </v>
      </c>
      <c r="E310" s="116" t="str">
        <f>VLOOKUP($A310,'DO NOT MODIFY'!$A$5:$S$631,5,FALSE)</f>
        <v>Coronodo® Hyssop</v>
      </c>
      <c r="F310" s="115" t="str">
        <f>VLOOKUP($A310,'DO NOT MODIFY'!$A$5:$S$631,7,FALSE)</f>
        <v>low</v>
      </c>
      <c r="G310" s="115">
        <f>VLOOKUP($A310,'DO NOT MODIFY'!$A$5:$S$631,6,FALSE)</f>
        <v>10</v>
      </c>
      <c r="H310" s="151"/>
      <c r="I310" s="148" t="str">
        <f>VLOOKUP($A310,'DO NOT MODIFY'!$A$5:$S$631,10,FALSE)</f>
        <v>#1</v>
      </c>
      <c r="J310" s="115">
        <f>VLOOKUP($A310,'DO NOT MODIFY'!$A$5:$S$631,11,FALSE)</f>
        <v>1</v>
      </c>
      <c r="K310" s="115">
        <f>VLOOKUP($A310,'DO NOT MODIFY'!$A$5:$S$631,12,FALSE)</f>
        <v>4.0000000000000001E-3</v>
      </c>
      <c r="L310" s="117">
        <f t="shared" si="24"/>
        <v>0</v>
      </c>
      <c r="M310" s="117">
        <f t="shared" si="25"/>
        <v>0</v>
      </c>
      <c r="N310" s="117">
        <f t="shared" si="26"/>
        <v>0</v>
      </c>
      <c r="O310" s="117">
        <f t="shared" si="27"/>
        <v>0</v>
      </c>
      <c r="P310" s="117">
        <f t="shared" si="28"/>
        <v>0</v>
      </c>
      <c r="Q310" s="117">
        <f t="shared" si="29"/>
        <v>0</v>
      </c>
    </row>
    <row r="311" spans="1:17" ht="15" x14ac:dyDescent="0.2">
      <c r="A311" s="88">
        <v>293</v>
      </c>
      <c r="B311" s="115">
        <f>VLOOKUP($A311,'DO NOT MODIFY'!$A$5:$S$631,2,FALSE)</f>
        <v>0</v>
      </c>
      <c r="C311" s="115">
        <f>VLOOKUP($A311,'DO NOT MODIFY'!$A$5:$S$631,3,FALSE)</f>
        <v>0</v>
      </c>
      <c r="D311" s="116" t="str">
        <f>VLOOKUP($A311,'DO NOT MODIFY'!$A$5:$S$631,4,FALSE)</f>
        <v>Agastache barberi (all cultivars)</v>
      </c>
      <c r="E311" s="116" t="str">
        <f>VLOOKUP($A311,'DO NOT MODIFY'!$A$5:$S$631,5,FALSE)</f>
        <v>Hummingbird Mint</v>
      </c>
      <c r="F311" s="115" t="str">
        <f>VLOOKUP($A311,'DO NOT MODIFY'!$A$5:$S$631,7,FALSE)</f>
        <v>low</v>
      </c>
      <c r="G311" s="115">
        <f>VLOOKUP($A311,'DO NOT MODIFY'!$A$5:$S$631,6,FALSE)</f>
        <v>10</v>
      </c>
      <c r="H311" s="151"/>
      <c r="I311" s="148" t="str">
        <f>VLOOKUP($A311,'DO NOT MODIFY'!$A$5:$S$631,10,FALSE)</f>
        <v>#1</v>
      </c>
      <c r="J311" s="115">
        <f>VLOOKUP($A311,'DO NOT MODIFY'!$A$5:$S$631,11,FALSE)</f>
        <v>1</v>
      </c>
      <c r="K311" s="115">
        <f>VLOOKUP($A311,'DO NOT MODIFY'!$A$5:$S$631,12,FALSE)</f>
        <v>4.0000000000000001E-3</v>
      </c>
      <c r="L311" s="117">
        <f t="shared" si="24"/>
        <v>0</v>
      </c>
      <c r="M311" s="117">
        <f t="shared" si="25"/>
        <v>0</v>
      </c>
      <c r="N311" s="117">
        <f t="shared" si="26"/>
        <v>0</v>
      </c>
      <c r="O311" s="117">
        <f t="shared" si="27"/>
        <v>0</v>
      </c>
      <c r="P311" s="117">
        <f t="shared" si="28"/>
        <v>0</v>
      </c>
      <c r="Q311" s="117">
        <f t="shared" si="29"/>
        <v>0</v>
      </c>
    </row>
    <row r="312" spans="1:17" ht="15" x14ac:dyDescent="0.2">
      <c r="A312" s="88">
        <v>294</v>
      </c>
      <c r="B312" s="115">
        <f>VLOOKUP($A312,'DO NOT MODIFY'!$A$5:$S$631,2,FALSE)</f>
        <v>0</v>
      </c>
      <c r="C312" s="115">
        <f>VLOOKUP($A312,'DO NOT MODIFY'!$A$5:$S$631,3,FALSE)</f>
        <v>0</v>
      </c>
      <c r="D312" s="116" t="str">
        <f>VLOOKUP($A312,'DO NOT MODIFY'!$A$5:$S$631,4,FALSE)</f>
        <v xml:space="preserve">Agastache 'Blue Fortune'                          </v>
      </c>
      <c r="E312" s="116" t="str">
        <f>VLOOKUP($A312,'DO NOT MODIFY'!$A$5:$S$631,5,FALSE)</f>
        <v>Blue Fortune Hyssop</v>
      </c>
      <c r="F312" s="115" t="str">
        <f>VLOOKUP($A312,'DO NOT MODIFY'!$A$5:$S$631,7,FALSE)</f>
        <v>low</v>
      </c>
      <c r="G312" s="115">
        <f>VLOOKUP($A312,'DO NOT MODIFY'!$A$5:$S$631,6,FALSE)</f>
        <v>10</v>
      </c>
      <c r="H312" s="151"/>
      <c r="I312" s="148" t="str">
        <f>VLOOKUP($A312,'DO NOT MODIFY'!$A$5:$S$631,10,FALSE)</f>
        <v>#1</v>
      </c>
      <c r="J312" s="115">
        <f>VLOOKUP($A312,'DO NOT MODIFY'!$A$5:$S$631,11,FALSE)</f>
        <v>1</v>
      </c>
      <c r="K312" s="115">
        <f>VLOOKUP($A312,'DO NOT MODIFY'!$A$5:$S$631,12,FALSE)</f>
        <v>4.0000000000000001E-3</v>
      </c>
      <c r="L312" s="117">
        <f t="shared" si="24"/>
        <v>0</v>
      </c>
      <c r="M312" s="117">
        <f t="shared" si="25"/>
        <v>0</v>
      </c>
      <c r="N312" s="117">
        <f t="shared" si="26"/>
        <v>0</v>
      </c>
      <c r="O312" s="117">
        <f t="shared" si="27"/>
        <v>0</v>
      </c>
      <c r="P312" s="117">
        <f t="shared" si="28"/>
        <v>0</v>
      </c>
      <c r="Q312" s="117">
        <f t="shared" si="29"/>
        <v>0</v>
      </c>
    </row>
    <row r="313" spans="1:17" ht="15" x14ac:dyDescent="0.2">
      <c r="A313" s="88">
        <v>295</v>
      </c>
      <c r="B313" s="115">
        <f>VLOOKUP($A313,'DO NOT MODIFY'!$A$5:$S$631,2,FALSE)</f>
        <v>0</v>
      </c>
      <c r="C313" s="115">
        <f>VLOOKUP($A313,'DO NOT MODIFY'!$A$5:$S$631,3,FALSE)</f>
        <v>0</v>
      </c>
      <c r="D313" s="116" t="str">
        <f>VLOOKUP($A313,'DO NOT MODIFY'!$A$5:$S$631,4,FALSE)</f>
        <v xml:space="preserve">Agastache cana                                    </v>
      </c>
      <c r="E313" s="116" t="str">
        <f>VLOOKUP($A313,'DO NOT MODIFY'!$A$5:$S$631,5,FALSE)</f>
        <v>Double Bubblemint</v>
      </c>
      <c r="F313" s="115" t="str">
        <f>VLOOKUP($A313,'DO NOT MODIFY'!$A$5:$S$631,7,FALSE)</f>
        <v>low</v>
      </c>
      <c r="G313" s="115">
        <f>VLOOKUP($A313,'DO NOT MODIFY'!$A$5:$S$631,6,FALSE)</f>
        <v>10</v>
      </c>
      <c r="H313" s="151"/>
      <c r="I313" s="148" t="str">
        <f>VLOOKUP($A313,'DO NOT MODIFY'!$A$5:$S$631,10,FALSE)</f>
        <v>#1</v>
      </c>
      <c r="J313" s="115">
        <f>VLOOKUP($A313,'DO NOT MODIFY'!$A$5:$S$631,11,FALSE)</f>
        <v>1</v>
      </c>
      <c r="K313" s="115">
        <f>VLOOKUP($A313,'DO NOT MODIFY'!$A$5:$S$631,12,FALSE)</f>
        <v>4.0000000000000001E-3</v>
      </c>
      <c r="L313" s="117">
        <f t="shared" si="24"/>
        <v>0</v>
      </c>
      <c r="M313" s="117">
        <f t="shared" si="25"/>
        <v>0</v>
      </c>
      <c r="N313" s="117">
        <f t="shared" si="26"/>
        <v>0</v>
      </c>
      <c r="O313" s="117">
        <f t="shared" si="27"/>
        <v>0</v>
      </c>
      <c r="P313" s="117">
        <f t="shared" si="28"/>
        <v>0</v>
      </c>
      <c r="Q313" s="117">
        <f t="shared" si="29"/>
        <v>0</v>
      </c>
    </row>
    <row r="314" spans="1:17" ht="15" x14ac:dyDescent="0.2">
      <c r="A314" s="88">
        <v>296</v>
      </c>
      <c r="B314" s="115">
        <f>VLOOKUP($A314,'DO NOT MODIFY'!$A$5:$S$631,2,FALSE)</f>
        <v>0</v>
      </c>
      <c r="C314" s="115">
        <f>VLOOKUP($A314,'DO NOT MODIFY'!$A$5:$S$631,3,FALSE)</f>
        <v>0</v>
      </c>
      <c r="D314" s="116" t="str">
        <f>VLOOKUP($A314,'DO NOT MODIFY'!$A$5:$S$631,4,FALSE)</f>
        <v>Agastache cana 'Sinning'</v>
      </c>
      <c r="E314" s="116" t="str">
        <f>VLOOKUP($A314,'DO NOT MODIFY'!$A$5:$S$631,5,FALSE)</f>
        <v>Sonoran Sunset® Hyssop</v>
      </c>
      <c r="F314" s="115" t="str">
        <f>VLOOKUP($A314,'DO NOT MODIFY'!$A$5:$S$631,7,FALSE)</f>
        <v>low</v>
      </c>
      <c r="G314" s="115">
        <f>VLOOKUP($A314,'DO NOT MODIFY'!$A$5:$S$631,6,FALSE)</f>
        <v>10</v>
      </c>
      <c r="H314" s="151"/>
      <c r="I314" s="148" t="str">
        <f>VLOOKUP($A314,'DO NOT MODIFY'!$A$5:$S$631,10,FALSE)</f>
        <v>#1</v>
      </c>
      <c r="J314" s="115">
        <f>VLOOKUP($A314,'DO NOT MODIFY'!$A$5:$S$631,11,FALSE)</f>
        <v>1</v>
      </c>
      <c r="K314" s="115">
        <f>VLOOKUP($A314,'DO NOT MODIFY'!$A$5:$S$631,12,FALSE)</f>
        <v>4.0000000000000001E-3</v>
      </c>
      <c r="L314" s="117">
        <f t="shared" si="24"/>
        <v>0</v>
      </c>
      <c r="M314" s="117">
        <f t="shared" si="25"/>
        <v>0</v>
      </c>
      <c r="N314" s="117">
        <f t="shared" si="26"/>
        <v>0</v>
      </c>
      <c r="O314" s="117">
        <f t="shared" si="27"/>
        <v>0</v>
      </c>
      <c r="P314" s="117">
        <f t="shared" si="28"/>
        <v>0</v>
      </c>
      <c r="Q314" s="117">
        <f t="shared" si="29"/>
        <v>0</v>
      </c>
    </row>
    <row r="315" spans="1:17" ht="15" x14ac:dyDescent="0.2">
      <c r="A315" s="88">
        <v>297</v>
      </c>
      <c r="B315" s="115">
        <f>VLOOKUP($A315,'DO NOT MODIFY'!$A$5:$S$631,2,FALSE)</f>
        <v>0</v>
      </c>
      <c r="C315" s="115">
        <f>VLOOKUP($A315,'DO NOT MODIFY'!$A$5:$S$631,3,FALSE)</f>
        <v>0</v>
      </c>
      <c r="D315" s="116" t="str">
        <f>VLOOKUP($A315,'DO NOT MODIFY'!$A$5:$S$631,4,FALSE)</f>
        <v>Agastache pallida</v>
      </c>
      <c r="E315" s="116" t="str">
        <f>VLOOKUP($A315,'DO NOT MODIFY'!$A$5:$S$631,5,FALSE)</f>
        <v>Giant Hummingbird's Mint</v>
      </c>
      <c r="F315" s="115" t="str">
        <f>VLOOKUP($A315,'DO NOT MODIFY'!$A$5:$S$631,7,FALSE)</f>
        <v>lo</v>
      </c>
      <c r="G315" s="115">
        <f>VLOOKUP($A315,'DO NOT MODIFY'!$A$5:$S$631,6,FALSE)</f>
        <v>10</v>
      </c>
      <c r="H315" s="151"/>
      <c r="I315" s="148" t="str">
        <f>VLOOKUP($A315,'DO NOT MODIFY'!$A$5:$S$631,10,FALSE)</f>
        <v>#1</v>
      </c>
      <c r="J315" s="115">
        <f>VLOOKUP($A315,'DO NOT MODIFY'!$A$5:$S$631,11,FALSE)</f>
        <v>1</v>
      </c>
      <c r="K315" s="115">
        <f>VLOOKUP($A315,'DO NOT MODIFY'!$A$5:$S$631,12,FALSE)</f>
        <v>4.0000000000000001E-3</v>
      </c>
      <c r="L315" s="117">
        <f t="shared" si="24"/>
        <v>0</v>
      </c>
      <c r="M315" s="117">
        <f t="shared" si="25"/>
        <v>0</v>
      </c>
      <c r="N315" s="117">
        <f t="shared" si="26"/>
        <v>0</v>
      </c>
      <c r="O315" s="117">
        <f t="shared" si="27"/>
        <v>0</v>
      </c>
      <c r="P315" s="117">
        <f t="shared" si="28"/>
        <v>0</v>
      </c>
      <c r="Q315" s="117">
        <f t="shared" si="29"/>
        <v>0</v>
      </c>
    </row>
    <row r="316" spans="1:17" ht="15" x14ac:dyDescent="0.2">
      <c r="A316" s="88">
        <v>298</v>
      </c>
      <c r="B316" s="115">
        <f>VLOOKUP($A316,'DO NOT MODIFY'!$A$5:$S$631,2,FALSE)</f>
        <v>0</v>
      </c>
      <c r="C316" s="115">
        <f>VLOOKUP($A316,'DO NOT MODIFY'!$A$5:$S$631,3,FALSE)</f>
        <v>0</v>
      </c>
      <c r="D316" s="116" t="str">
        <f>VLOOKUP($A316,'DO NOT MODIFY'!$A$5:$S$631,4,FALSE)</f>
        <v xml:space="preserve">Agastache rupestris                               </v>
      </c>
      <c r="E316" s="116" t="str">
        <f>VLOOKUP($A316,'DO NOT MODIFY'!$A$5:$S$631,5,FALSE)</f>
        <v>Sunset Hyssop</v>
      </c>
      <c r="F316" s="115" t="str">
        <f>VLOOKUP($A316,'DO NOT MODIFY'!$A$5:$S$631,7,FALSE)</f>
        <v>low</v>
      </c>
      <c r="G316" s="115">
        <f>VLOOKUP($A316,'DO NOT MODIFY'!$A$5:$S$631,6,FALSE)</f>
        <v>10</v>
      </c>
      <c r="H316" s="151"/>
      <c r="I316" s="148" t="str">
        <f>VLOOKUP($A316,'DO NOT MODIFY'!$A$5:$S$631,10,FALSE)</f>
        <v>#1</v>
      </c>
      <c r="J316" s="115">
        <f>VLOOKUP($A316,'DO NOT MODIFY'!$A$5:$S$631,11,FALSE)</f>
        <v>1</v>
      </c>
      <c r="K316" s="115">
        <f>VLOOKUP($A316,'DO NOT MODIFY'!$A$5:$S$631,12,FALSE)</f>
        <v>4.0000000000000001E-3</v>
      </c>
      <c r="L316" s="117">
        <f t="shared" si="24"/>
        <v>0</v>
      </c>
      <c r="M316" s="117">
        <f t="shared" si="25"/>
        <v>0</v>
      </c>
      <c r="N316" s="117">
        <f t="shared" si="26"/>
        <v>0</v>
      </c>
      <c r="O316" s="117">
        <f t="shared" si="27"/>
        <v>0</v>
      </c>
      <c r="P316" s="117">
        <f t="shared" si="28"/>
        <v>0</v>
      </c>
      <c r="Q316" s="117">
        <f t="shared" si="29"/>
        <v>0</v>
      </c>
    </row>
    <row r="317" spans="1:17" ht="15" x14ac:dyDescent="0.2">
      <c r="A317" s="88">
        <v>299</v>
      </c>
      <c r="B317" s="115">
        <f>VLOOKUP($A317,'DO NOT MODIFY'!$A$5:$S$631,2,FALSE)</f>
        <v>0</v>
      </c>
      <c r="C317" s="115">
        <f>VLOOKUP($A317,'DO NOT MODIFY'!$A$5:$S$631,3,FALSE)</f>
        <v>0</v>
      </c>
      <c r="D317" s="116" t="str">
        <f>VLOOKUP($A317,'DO NOT MODIFY'!$A$5:$S$631,4,FALSE)</f>
        <v>Ajuga 'Chocolate Chip'</v>
      </c>
      <c r="E317" s="116" t="str">
        <f>VLOOKUP($A317,'DO NOT MODIFY'!$A$5:$S$631,5,FALSE)</f>
        <v>Dwarf Bugleweed</v>
      </c>
      <c r="F317" s="115" t="str">
        <f>VLOOKUP($A317,'DO NOT MODIFY'!$A$5:$S$631,7,FALSE)</f>
        <v>moderate</v>
      </c>
      <c r="G317" s="115">
        <f>VLOOKUP($A317,'DO NOT MODIFY'!$A$5:$S$631,6,FALSE)</f>
        <v>3</v>
      </c>
      <c r="H317" s="151"/>
      <c r="I317" s="148" t="str">
        <f>VLOOKUP($A317,'DO NOT MODIFY'!$A$5:$S$631,10,FALSE)</f>
        <v>#1</v>
      </c>
      <c r="J317" s="115">
        <f>VLOOKUP($A317,'DO NOT MODIFY'!$A$5:$S$631,11,FALSE)</f>
        <v>1</v>
      </c>
      <c r="K317" s="115">
        <f>VLOOKUP($A317,'DO NOT MODIFY'!$A$5:$S$631,12,FALSE)</f>
        <v>4.0000000000000001E-3</v>
      </c>
      <c r="L317" s="117">
        <f t="shared" si="24"/>
        <v>0</v>
      </c>
      <c r="M317" s="117">
        <f t="shared" si="25"/>
        <v>0</v>
      </c>
      <c r="N317" s="117">
        <f t="shared" si="26"/>
        <v>0</v>
      </c>
      <c r="O317" s="117">
        <f t="shared" si="27"/>
        <v>1</v>
      </c>
      <c r="P317" s="117">
        <f t="shared" si="28"/>
        <v>0</v>
      </c>
      <c r="Q317" s="117">
        <f t="shared" si="29"/>
        <v>0</v>
      </c>
    </row>
    <row r="318" spans="1:17" ht="15" x14ac:dyDescent="0.2">
      <c r="A318" s="88">
        <v>300</v>
      </c>
      <c r="B318" s="115">
        <f>VLOOKUP($A318,'DO NOT MODIFY'!$A$5:$S$631,2,FALSE)</f>
        <v>0</v>
      </c>
      <c r="C318" s="115">
        <f>VLOOKUP($A318,'DO NOT MODIFY'!$A$5:$S$631,3,FALSE)</f>
        <v>0</v>
      </c>
      <c r="D318" s="116" t="str">
        <f>VLOOKUP($A318,'DO NOT MODIFY'!$A$5:$S$631,4,FALSE)</f>
        <v>Ajuga genevensis 'Pink Beauty'</v>
      </c>
      <c r="E318" s="116" t="str">
        <f>VLOOKUP($A318,'DO NOT MODIFY'!$A$5:$S$631,5,FALSE)</f>
        <v>Pink Beauty Bugleweed</v>
      </c>
      <c r="F318" s="115" t="str">
        <f>VLOOKUP($A318,'DO NOT MODIFY'!$A$5:$S$631,7,FALSE)</f>
        <v>moderate</v>
      </c>
      <c r="G318" s="115">
        <f>VLOOKUP($A318,'DO NOT MODIFY'!$A$5:$S$631,6,FALSE)</f>
        <v>3</v>
      </c>
      <c r="H318" s="151"/>
      <c r="I318" s="148" t="str">
        <f>VLOOKUP($A318,'DO NOT MODIFY'!$A$5:$S$631,10,FALSE)</f>
        <v>#1</v>
      </c>
      <c r="J318" s="115">
        <f>VLOOKUP($A318,'DO NOT MODIFY'!$A$5:$S$631,11,FALSE)</f>
        <v>1</v>
      </c>
      <c r="K318" s="115">
        <f>VLOOKUP($A318,'DO NOT MODIFY'!$A$5:$S$631,12,FALSE)</f>
        <v>4.0000000000000001E-3</v>
      </c>
      <c r="L318" s="117">
        <f t="shared" si="24"/>
        <v>0</v>
      </c>
      <c r="M318" s="117">
        <f t="shared" si="25"/>
        <v>0</v>
      </c>
      <c r="N318" s="117">
        <f t="shared" si="26"/>
        <v>0</v>
      </c>
      <c r="O318" s="117">
        <f t="shared" si="27"/>
        <v>1</v>
      </c>
      <c r="P318" s="117">
        <f t="shared" si="28"/>
        <v>0</v>
      </c>
      <c r="Q318" s="117">
        <f t="shared" si="29"/>
        <v>0</v>
      </c>
    </row>
    <row r="319" spans="1:17" ht="15" x14ac:dyDescent="0.2">
      <c r="A319" s="88">
        <v>301</v>
      </c>
      <c r="B319" s="115">
        <f>VLOOKUP($A319,'DO NOT MODIFY'!$A$5:$S$631,2,FALSE)</f>
        <v>0</v>
      </c>
      <c r="C319" s="115">
        <f>VLOOKUP($A319,'DO NOT MODIFY'!$A$5:$S$631,3,FALSE)</f>
        <v>0</v>
      </c>
      <c r="D319" s="116" t="str">
        <f>VLOOKUP($A319,'DO NOT MODIFY'!$A$5:$S$631,4,FALSE)</f>
        <v>Ajuga pyramidalis 'Metallica Crispa'</v>
      </c>
      <c r="E319" s="116" t="str">
        <f>VLOOKUP($A319,'DO NOT MODIFY'!$A$5:$S$631,5,FALSE)</f>
        <v>Pyramid Bugleweed</v>
      </c>
      <c r="F319" s="115" t="str">
        <f>VLOOKUP($A319,'DO NOT MODIFY'!$A$5:$S$631,7,FALSE)</f>
        <v>moderate</v>
      </c>
      <c r="G319" s="115">
        <f>VLOOKUP($A319,'DO NOT MODIFY'!$A$5:$S$631,6,FALSE)</f>
        <v>3</v>
      </c>
      <c r="H319" s="151"/>
      <c r="I319" s="148" t="str">
        <f>VLOOKUP($A319,'DO NOT MODIFY'!$A$5:$S$631,10,FALSE)</f>
        <v>#1</v>
      </c>
      <c r="J319" s="115">
        <f>VLOOKUP($A319,'DO NOT MODIFY'!$A$5:$S$631,11,FALSE)</f>
        <v>1</v>
      </c>
      <c r="K319" s="115">
        <f>VLOOKUP($A319,'DO NOT MODIFY'!$A$5:$S$631,12,FALSE)</f>
        <v>4.0000000000000001E-3</v>
      </c>
      <c r="L319" s="117">
        <f t="shared" si="24"/>
        <v>0</v>
      </c>
      <c r="M319" s="117">
        <f t="shared" si="25"/>
        <v>0</v>
      </c>
      <c r="N319" s="117">
        <f t="shared" si="26"/>
        <v>0</v>
      </c>
      <c r="O319" s="117">
        <f t="shared" si="27"/>
        <v>1</v>
      </c>
      <c r="P319" s="117">
        <f t="shared" si="28"/>
        <v>0</v>
      </c>
      <c r="Q319" s="117">
        <f t="shared" si="29"/>
        <v>0</v>
      </c>
    </row>
    <row r="320" spans="1:17" ht="15" x14ac:dyDescent="0.2">
      <c r="A320" s="88">
        <v>302</v>
      </c>
      <c r="B320" s="115">
        <f>VLOOKUP($A320,'DO NOT MODIFY'!$A$5:$S$631,2,FALSE)</f>
        <v>0</v>
      </c>
      <c r="C320" s="115">
        <f>VLOOKUP($A320,'DO NOT MODIFY'!$A$5:$S$631,3,FALSE)</f>
        <v>0</v>
      </c>
      <c r="D320" s="116" t="str">
        <f>VLOOKUP($A320,'DO NOT MODIFY'!$A$5:$S$631,4,FALSE)</f>
        <v>Ajuga reptans (all cultivars)</v>
      </c>
      <c r="E320" s="116" t="str">
        <f>VLOOKUP($A320,'DO NOT MODIFY'!$A$5:$S$631,5,FALSE)</f>
        <v>Bugleweed</v>
      </c>
      <c r="F320" s="115" t="str">
        <f>VLOOKUP($A320,'DO NOT MODIFY'!$A$5:$S$631,7,FALSE)</f>
        <v>moderate</v>
      </c>
      <c r="G320" s="115">
        <f>VLOOKUP($A320,'DO NOT MODIFY'!$A$5:$S$631,6,FALSE)</f>
        <v>3</v>
      </c>
      <c r="H320" s="151"/>
      <c r="I320" s="148" t="str">
        <f>VLOOKUP($A320,'DO NOT MODIFY'!$A$5:$S$631,10,FALSE)</f>
        <v>#1</v>
      </c>
      <c r="J320" s="115">
        <f>VLOOKUP($A320,'DO NOT MODIFY'!$A$5:$S$631,11,FALSE)</f>
        <v>1</v>
      </c>
      <c r="K320" s="115">
        <f>VLOOKUP($A320,'DO NOT MODIFY'!$A$5:$S$631,12,FALSE)</f>
        <v>4.0000000000000001E-3</v>
      </c>
      <c r="L320" s="117">
        <f t="shared" si="24"/>
        <v>0</v>
      </c>
      <c r="M320" s="117">
        <f t="shared" si="25"/>
        <v>0</v>
      </c>
      <c r="N320" s="117">
        <f t="shared" si="26"/>
        <v>0</v>
      </c>
      <c r="O320" s="117">
        <f t="shared" si="27"/>
        <v>1</v>
      </c>
      <c r="P320" s="117">
        <f t="shared" si="28"/>
        <v>0</v>
      </c>
      <c r="Q320" s="117">
        <f t="shared" si="29"/>
        <v>0</v>
      </c>
    </row>
    <row r="321" spans="1:17" ht="15" x14ac:dyDescent="0.2">
      <c r="A321" s="88">
        <v>303</v>
      </c>
      <c r="B321" s="115">
        <f>VLOOKUP($A321,'DO NOT MODIFY'!$A$5:$S$631,2,FALSE)</f>
        <v>0</v>
      </c>
      <c r="C321" s="115">
        <f>VLOOKUP($A321,'DO NOT MODIFY'!$A$5:$S$631,3,FALSE)</f>
        <v>0</v>
      </c>
      <c r="D321" s="116" t="str">
        <f>VLOOKUP($A321,'DO NOT MODIFY'!$A$5:$S$631,4,FALSE)</f>
        <v>Alcea rosea (all cultivars)</v>
      </c>
      <c r="E321" s="116" t="str">
        <f>VLOOKUP($A321,'DO NOT MODIFY'!$A$5:$S$631,5,FALSE)</f>
        <v>Hollyhock</v>
      </c>
      <c r="F321" s="115" t="str">
        <f>VLOOKUP($A321,'DO NOT MODIFY'!$A$5:$S$631,7,FALSE)</f>
        <v>low</v>
      </c>
      <c r="G321" s="115">
        <f>VLOOKUP($A321,'DO NOT MODIFY'!$A$5:$S$631,6,FALSE)</f>
        <v>10</v>
      </c>
      <c r="H321" s="151"/>
      <c r="I321" s="148" t="str">
        <f>VLOOKUP($A321,'DO NOT MODIFY'!$A$5:$S$631,10,FALSE)</f>
        <v>#1</v>
      </c>
      <c r="J321" s="115">
        <f>VLOOKUP($A321,'DO NOT MODIFY'!$A$5:$S$631,11,FALSE)</f>
        <v>1</v>
      </c>
      <c r="K321" s="115">
        <f>VLOOKUP($A321,'DO NOT MODIFY'!$A$5:$S$631,12,FALSE)</f>
        <v>4.0000000000000001E-3</v>
      </c>
      <c r="L321" s="117">
        <f t="shared" si="24"/>
        <v>0</v>
      </c>
      <c r="M321" s="117">
        <f t="shared" si="25"/>
        <v>0</v>
      </c>
      <c r="N321" s="117">
        <f t="shared" si="26"/>
        <v>0</v>
      </c>
      <c r="O321" s="117">
        <f t="shared" si="27"/>
        <v>0</v>
      </c>
      <c r="P321" s="117">
        <f t="shared" si="28"/>
        <v>0</v>
      </c>
      <c r="Q321" s="117">
        <f t="shared" si="29"/>
        <v>0</v>
      </c>
    </row>
    <row r="322" spans="1:17" ht="15" x14ac:dyDescent="0.2">
      <c r="A322" s="88">
        <v>304</v>
      </c>
      <c r="B322" s="115">
        <f>VLOOKUP($A322,'DO NOT MODIFY'!$A$5:$S$631,2,FALSE)</f>
        <v>0</v>
      </c>
      <c r="C322" s="115">
        <f>VLOOKUP($A322,'DO NOT MODIFY'!$A$5:$S$631,3,FALSE)</f>
        <v>0</v>
      </c>
      <c r="D322" s="116" t="str">
        <f>VLOOKUP($A322,'DO NOT MODIFY'!$A$5:$S$631,4,FALSE)</f>
        <v xml:space="preserve">Alchemilla mollis </v>
      </c>
      <c r="E322" s="116" t="str">
        <f>VLOOKUP($A322,'DO NOT MODIFY'!$A$5:$S$631,5,FALSE)</f>
        <v xml:space="preserve">Lady's Mantle </v>
      </c>
      <c r="F322" s="115" t="str">
        <f>VLOOKUP($A322,'DO NOT MODIFY'!$A$5:$S$631,7,FALSE)</f>
        <v>moderate</v>
      </c>
      <c r="G322" s="115">
        <f>VLOOKUP($A322,'DO NOT MODIFY'!$A$5:$S$631,6,FALSE)</f>
        <v>10</v>
      </c>
      <c r="H322" s="151"/>
      <c r="I322" s="148" t="str">
        <f>VLOOKUP($A322,'DO NOT MODIFY'!$A$5:$S$631,10,FALSE)</f>
        <v>#1</v>
      </c>
      <c r="J322" s="115">
        <f>VLOOKUP($A322,'DO NOT MODIFY'!$A$5:$S$631,11,FALSE)</f>
        <v>1</v>
      </c>
      <c r="K322" s="115">
        <f>VLOOKUP($A322,'DO NOT MODIFY'!$A$5:$S$631,12,FALSE)</f>
        <v>4.0000000000000001E-3</v>
      </c>
      <c r="L322" s="117">
        <f t="shared" si="24"/>
        <v>0</v>
      </c>
      <c r="M322" s="117">
        <f t="shared" si="25"/>
        <v>0</v>
      </c>
      <c r="N322" s="117">
        <f t="shared" si="26"/>
        <v>0</v>
      </c>
      <c r="O322" s="117">
        <f t="shared" si="27"/>
        <v>1</v>
      </c>
      <c r="P322" s="117">
        <f t="shared" si="28"/>
        <v>0</v>
      </c>
      <c r="Q322" s="117">
        <f t="shared" si="29"/>
        <v>0</v>
      </c>
    </row>
    <row r="323" spans="1:17" ht="15" x14ac:dyDescent="0.2">
      <c r="A323" s="88">
        <v>305</v>
      </c>
      <c r="B323" s="115">
        <f>VLOOKUP($A323,'DO NOT MODIFY'!$A$5:$S$631,2,FALSE)</f>
        <v>0</v>
      </c>
      <c r="C323" s="115">
        <f>VLOOKUP($A323,'DO NOT MODIFY'!$A$5:$S$631,3,FALSE)</f>
        <v>0</v>
      </c>
      <c r="D323" s="116" t="str">
        <f>VLOOKUP($A323,'DO NOT MODIFY'!$A$5:$S$631,4,FALSE)</f>
        <v xml:space="preserve">Allium sp. </v>
      </c>
      <c r="E323" s="116" t="str">
        <f>VLOOKUP($A323,'DO NOT MODIFY'!$A$5:$S$631,5,FALSE)</f>
        <v xml:space="preserve">Ornamental Onion </v>
      </c>
      <c r="F323" s="115" t="str">
        <f>VLOOKUP($A323,'DO NOT MODIFY'!$A$5:$S$631,7,FALSE)</f>
        <v>low</v>
      </c>
      <c r="G323" s="115">
        <f>VLOOKUP($A323,'DO NOT MODIFY'!$A$5:$S$631,6,FALSE)</f>
        <v>1</v>
      </c>
      <c r="H323" s="151"/>
      <c r="I323" s="148" t="str">
        <f>VLOOKUP($A323,'DO NOT MODIFY'!$A$5:$S$631,10,FALSE)</f>
        <v>low</v>
      </c>
      <c r="J323" s="115" t="str">
        <f>VLOOKUP($A323,'DO NOT MODIFY'!$A$5:$S$631,11,FALSE)</f>
        <v>low</v>
      </c>
      <c r="K323" s="115">
        <f>VLOOKUP($A323,'DO NOT MODIFY'!$A$5:$S$631,12,FALSE)</f>
        <v>4.0000000000000001E-3</v>
      </c>
      <c r="L323" s="117">
        <f t="shared" si="24"/>
        <v>0</v>
      </c>
      <c r="M323" s="117">
        <f t="shared" si="25"/>
        <v>0</v>
      </c>
      <c r="N323" s="117">
        <f t="shared" si="26"/>
        <v>0</v>
      </c>
      <c r="O323" s="117">
        <f t="shared" si="27"/>
        <v>0</v>
      </c>
      <c r="P323" s="117">
        <f t="shared" si="28"/>
        <v>0</v>
      </c>
      <c r="Q323" s="117">
        <f t="shared" si="29"/>
        <v>0</v>
      </c>
    </row>
    <row r="324" spans="1:17" ht="15" x14ac:dyDescent="0.2">
      <c r="A324" s="88">
        <v>306</v>
      </c>
      <c r="B324" s="115">
        <f>VLOOKUP($A324,'DO NOT MODIFY'!$A$5:$S$631,2,FALSE)</f>
        <v>0</v>
      </c>
      <c r="C324" s="115">
        <f>VLOOKUP($A324,'DO NOT MODIFY'!$A$5:$S$631,3,FALSE)</f>
        <v>0</v>
      </c>
      <c r="D324" s="116" t="str">
        <f>VLOOKUP($A324,'DO NOT MODIFY'!$A$5:$S$631,4,FALSE)</f>
        <v xml:space="preserve">Alyssum montanum </v>
      </c>
      <c r="E324" s="116" t="str">
        <f>VLOOKUP($A324,'DO NOT MODIFY'!$A$5:$S$631,5,FALSE)</f>
        <v xml:space="preserve">Mountain Gold </v>
      </c>
      <c r="F324" s="115" t="str">
        <f>VLOOKUP($A324,'DO NOT MODIFY'!$A$5:$S$631,7,FALSE)</f>
        <v>low</v>
      </c>
      <c r="G324" s="115">
        <f>VLOOKUP($A324,'DO NOT MODIFY'!$A$5:$S$631,6,FALSE)</f>
        <v>10</v>
      </c>
      <c r="H324" s="151"/>
      <c r="I324" s="148" t="str">
        <f>VLOOKUP($A324,'DO NOT MODIFY'!$A$5:$S$631,10,FALSE)</f>
        <v>#1</v>
      </c>
      <c r="J324" s="115">
        <f>VLOOKUP($A324,'DO NOT MODIFY'!$A$5:$S$631,11,FALSE)</f>
        <v>1</v>
      </c>
      <c r="K324" s="115">
        <f>VLOOKUP($A324,'DO NOT MODIFY'!$A$5:$S$631,12,FALSE)</f>
        <v>4.0000000000000001E-3</v>
      </c>
      <c r="L324" s="117">
        <f t="shared" si="24"/>
        <v>0</v>
      </c>
      <c r="M324" s="117">
        <f t="shared" si="25"/>
        <v>0</v>
      </c>
      <c r="N324" s="117">
        <f t="shared" si="26"/>
        <v>0</v>
      </c>
      <c r="O324" s="117">
        <f t="shared" si="27"/>
        <v>0</v>
      </c>
      <c r="P324" s="117">
        <f t="shared" si="28"/>
        <v>0</v>
      </c>
      <c r="Q324" s="117">
        <f t="shared" si="29"/>
        <v>0</v>
      </c>
    </row>
    <row r="325" spans="1:17" ht="15" x14ac:dyDescent="0.2">
      <c r="A325" s="88">
        <v>307</v>
      </c>
      <c r="B325" s="115">
        <f>VLOOKUP($A325,'DO NOT MODIFY'!$A$5:$S$631,2,FALSE)</f>
        <v>0</v>
      </c>
      <c r="C325" s="115">
        <f>VLOOKUP($A325,'DO NOT MODIFY'!$A$5:$S$631,3,FALSE)</f>
        <v>0</v>
      </c>
      <c r="D325" s="116" t="str">
        <f>VLOOKUP($A325,'DO NOT MODIFY'!$A$5:$S$631,4,FALSE)</f>
        <v xml:space="preserve">Amsonia jonesii                                   </v>
      </c>
      <c r="E325" s="116" t="str">
        <f>VLOOKUP($A325,'DO NOT MODIFY'!$A$5:$S$631,5,FALSE)</f>
        <v>Jones' Bluestar</v>
      </c>
      <c r="F325" s="115" t="str">
        <f>VLOOKUP($A325,'DO NOT MODIFY'!$A$5:$S$631,7,FALSE)</f>
        <v>low</v>
      </c>
      <c r="G325" s="115">
        <f>VLOOKUP($A325,'DO NOT MODIFY'!$A$5:$S$631,6,FALSE)</f>
        <v>5</v>
      </c>
      <c r="H325" s="151"/>
      <c r="I325" s="148" t="str">
        <f>VLOOKUP($A325,'DO NOT MODIFY'!$A$5:$S$631,10,FALSE)</f>
        <v>#1</v>
      </c>
      <c r="J325" s="115">
        <f>VLOOKUP($A325,'DO NOT MODIFY'!$A$5:$S$631,11,FALSE)</f>
        <v>1</v>
      </c>
      <c r="K325" s="115">
        <f>VLOOKUP($A325,'DO NOT MODIFY'!$A$5:$S$631,12,FALSE)</f>
        <v>4.0000000000000001E-3</v>
      </c>
      <c r="L325" s="117">
        <f t="shared" si="24"/>
        <v>0</v>
      </c>
      <c r="M325" s="117">
        <f t="shared" si="25"/>
        <v>0</v>
      </c>
      <c r="N325" s="117">
        <f t="shared" si="26"/>
        <v>0</v>
      </c>
      <c r="O325" s="117">
        <f t="shared" si="27"/>
        <v>0</v>
      </c>
      <c r="P325" s="117">
        <f t="shared" si="28"/>
        <v>0</v>
      </c>
      <c r="Q325" s="117">
        <f t="shared" si="29"/>
        <v>0</v>
      </c>
    </row>
    <row r="326" spans="1:17" ht="15" x14ac:dyDescent="0.2">
      <c r="A326" s="88">
        <v>308</v>
      </c>
      <c r="B326" s="115">
        <f>VLOOKUP($A326,'DO NOT MODIFY'!$A$5:$S$631,2,FALSE)</f>
        <v>0</v>
      </c>
      <c r="C326" s="115">
        <f>VLOOKUP($A326,'DO NOT MODIFY'!$A$5:$S$631,3,FALSE)</f>
        <v>0</v>
      </c>
      <c r="D326" s="116" t="str">
        <f>VLOOKUP($A326,'DO NOT MODIFY'!$A$5:$S$631,4,FALSE)</f>
        <v>Anacyclus pyrethrum var. depressus</v>
      </c>
      <c r="E326" s="116" t="str">
        <f>VLOOKUP($A326,'DO NOT MODIFY'!$A$5:$S$631,5,FALSE)</f>
        <v>Mount Atlas Daisy</v>
      </c>
      <c r="F326" s="115" t="str">
        <f>VLOOKUP($A326,'DO NOT MODIFY'!$A$5:$S$631,7,FALSE)</f>
        <v>low</v>
      </c>
      <c r="G326" s="115">
        <f>VLOOKUP($A326,'DO NOT MODIFY'!$A$5:$S$631,6,FALSE)</f>
        <v>3</v>
      </c>
      <c r="H326" s="151"/>
      <c r="I326" s="148" t="str">
        <f>VLOOKUP($A326,'DO NOT MODIFY'!$A$5:$S$631,10,FALSE)</f>
        <v>#1</v>
      </c>
      <c r="J326" s="115">
        <f>VLOOKUP($A326,'DO NOT MODIFY'!$A$5:$S$631,11,FALSE)</f>
        <v>1</v>
      </c>
      <c r="K326" s="115">
        <f>VLOOKUP($A326,'DO NOT MODIFY'!$A$5:$S$631,12,FALSE)</f>
        <v>4.0000000000000001E-3</v>
      </c>
      <c r="L326" s="117">
        <f t="shared" si="24"/>
        <v>0</v>
      </c>
      <c r="M326" s="117">
        <f t="shared" si="25"/>
        <v>0</v>
      </c>
      <c r="N326" s="117">
        <f t="shared" si="26"/>
        <v>0</v>
      </c>
      <c r="O326" s="117">
        <f t="shared" si="27"/>
        <v>0</v>
      </c>
      <c r="P326" s="117">
        <f t="shared" si="28"/>
        <v>0</v>
      </c>
      <c r="Q326" s="117">
        <f t="shared" si="29"/>
        <v>0</v>
      </c>
    </row>
    <row r="327" spans="1:17" ht="15" x14ac:dyDescent="0.2">
      <c r="A327" s="88">
        <v>309</v>
      </c>
      <c r="B327" s="115">
        <f>VLOOKUP($A327,'DO NOT MODIFY'!$A$5:$S$631,2,FALSE)</f>
        <v>0</v>
      </c>
      <c r="C327" s="115">
        <f>VLOOKUP($A327,'DO NOT MODIFY'!$A$5:$S$631,3,FALSE)</f>
        <v>0</v>
      </c>
      <c r="D327" s="116" t="str">
        <f>VLOOKUP($A327,'DO NOT MODIFY'!$A$5:$S$631,4,FALSE)</f>
        <v xml:space="preserve">Anaphalis margaritacea                            </v>
      </c>
      <c r="E327" s="116" t="str">
        <f>VLOOKUP($A327,'DO NOT MODIFY'!$A$5:$S$631,5,FALSE)</f>
        <v>Pearly Everlasting</v>
      </c>
      <c r="F327" s="115" t="str">
        <f>VLOOKUP($A327,'DO NOT MODIFY'!$A$5:$S$631,7,FALSE)</f>
        <v>very low</v>
      </c>
      <c r="G327" s="115">
        <f>VLOOKUP($A327,'DO NOT MODIFY'!$A$5:$S$631,6,FALSE)</f>
        <v>3</v>
      </c>
      <c r="H327" s="151"/>
      <c r="I327" s="148" t="str">
        <f>VLOOKUP($A327,'DO NOT MODIFY'!$A$5:$S$631,10,FALSE)</f>
        <v>#1</v>
      </c>
      <c r="J327" s="115">
        <f>VLOOKUP($A327,'DO NOT MODIFY'!$A$5:$S$631,11,FALSE)</f>
        <v>1</v>
      </c>
      <c r="K327" s="115">
        <f>VLOOKUP($A327,'DO NOT MODIFY'!$A$5:$S$631,12,FALSE)</f>
        <v>4.0000000000000001E-3</v>
      </c>
      <c r="L327" s="117">
        <f t="shared" si="24"/>
        <v>0</v>
      </c>
      <c r="M327" s="117">
        <f t="shared" si="25"/>
        <v>0</v>
      </c>
      <c r="N327" s="117">
        <f t="shared" si="26"/>
        <v>0</v>
      </c>
      <c r="O327" s="117">
        <f t="shared" si="27"/>
        <v>0</v>
      </c>
      <c r="P327" s="117">
        <f t="shared" si="28"/>
        <v>0</v>
      </c>
      <c r="Q327" s="117">
        <f t="shared" si="29"/>
        <v>0</v>
      </c>
    </row>
    <row r="328" spans="1:17" ht="15" x14ac:dyDescent="0.2">
      <c r="A328" s="88">
        <v>310</v>
      </c>
      <c r="B328" s="115">
        <f>VLOOKUP($A328,'DO NOT MODIFY'!$A$5:$S$631,2,FALSE)</f>
        <v>0</v>
      </c>
      <c r="C328" s="115">
        <f>VLOOKUP($A328,'DO NOT MODIFY'!$A$5:$S$631,3,FALSE)</f>
        <v>0</v>
      </c>
      <c r="D328" s="116" t="str">
        <f>VLOOKUP($A328,'DO NOT MODIFY'!$A$5:$S$631,4,FALSE)</f>
        <v xml:space="preserve">Antennaria dioica 'Rubra'                         </v>
      </c>
      <c r="E328" s="116" t="str">
        <f>VLOOKUP($A328,'DO NOT MODIFY'!$A$5:$S$631,5,FALSE)</f>
        <v>Pink Pussytoes</v>
      </c>
      <c r="F328" s="115" t="str">
        <f>VLOOKUP($A328,'DO NOT MODIFY'!$A$5:$S$631,7,FALSE)</f>
        <v>low</v>
      </c>
      <c r="G328" s="115">
        <f>VLOOKUP($A328,'DO NOT MODIFY'!$A$5:$S$631,6,FALSE)</f>
        <v>3</v>
      </c>
      <c r="H328" s="151"/>
      <c r="I328" s="148" t="str">
        <f>VLOOKUP($A328,'DO NOT MODIFY'!$A$5:$S$631,10,FALSE)</f>
        <v>#1</v>
      </c>
      <c r="J328" s="115">
        <f>VLOOKUP($A328,'DO NOT MODIFY'!$A$5:$S$631,11,FALSE)</f>
        <v>1</v>
      </c>
      <c r="K328" s="115">
        <f>VLOOKUP($A328,'DO NOT MODIFY'!$A$5:$S$631,12,FALSE)</f>
        <v>4.0000000000000001E-3</v>
      </c>
      <c r="L328" s="117">
        <f t="shared" si="24"/>
        <v>0</v>
      </c>
      <c r="M328" s="117">
        <f t="shared" si="25"/>
        <v>0</v>
      </c>
      <c r="N328" s="117">
        <f t="shared" si="26"/>
        <v>0</v>
      </c>
      <c r="O328" s="117">
        <f t="shared" si="27"/>
        <v>0</v>
      </c>
      <c r="P328" s="117">
        <f t="shared" si="28"/>
        <v>0</v>
      </c>
      <c r="Q328" s="117">
        <f t="shared" si="29"/>
        <v>0</v>
      </c>
    </row>
    <row r="329" spans="1:17" ht="15" x14ac:dyDescent="0.2">
      <c r="A329" s="88">
        <v>311</v>
      </c>
      <c r="B329" s="115">
        <f>VLOOKUP($A329,'DO NOT MODIFY'!$A$5:$S$631,2,FALSE)</f>
        <v>0</v>
      </c>
      <c r="C329" s="115">
        <f>VLOOKUP($A329,'DO NOT MODIFY'!$A$5:$S$631,3,FALSE)</f>
        <v>0</v>
      </c>
      <c r="D329" s="116" t="str">
        <f>VLOOKUP($A329,'DO NOT MODIFY'!$A$5:$S$631,4,FALSE)</f>
        <v xml:space="preserve">Antennaria parvifolia                             </v>
      </c>
      <c r="E329" s="116" t="str">
        <f>VLOOKUP($A329,'DO NOT MODIFY'!$A$5:$S$631,5,FALSE)</f>
        <v>Dwarf Pussytoes</v>
      </c>
      <c r="F329" s="115" t="str">
        <f>VLOOKUP($A329,'DO NOT MODIFY'!$A$5:$S$631,7,FALSE)</f>
        <v>very low</v>
      </c>
      <c r="G329" s="115">
        <f>VLOOKUP($A329,'DO NOT MODIFY'!$A$5:$S$631,6,FALSE)</f>
        <v>3</v>
      </c>
      <c r="H329" s="151"/>
      <c r="I329" s="148" t="str">
        <f>VLOOKUP($A329,'DO NOT MODIFY'!$A$5:$S$631,10,FALSE)</f>
        <v>#1</v>
      </c>
      <c r="J329" s="115">
        <f>VLOOKUP($A329,'DO NOT MODIFY'!$A$5:$S$631,11,FALSE)</f>
        <v>1</v>
      </c>
      <c r="K329" s="115">
        <f>VLOOKUP($A329,'DO NOT MODIFY'!$A$5:$S$631,12,FALSE)</f>
        <v>4.0000000000000001E-3</v>
      </c>
      <c r="L329" s="117">
        <f t="shared" si="24"/>
        <v>0</v>
      </c>
      <c r="M329" s="117">
        <f t="shared" si="25"/>
        <v>0</v>
      </c>
      <c r="N329" s="117">
        <f t="shared" si="26"/>
        <v>0</v>
      </c>
      <c r="O329" s="117">
        <f t="shared" si="27"/>
        <v>0</v>
      </c>
      <c r="P329" s="117">
        <f t="shared" si="28"/>
        <v>0</v>
      </c>
      <c r="Q329" s="117">
        <f t="shared" si="29"/>
        <v>0</v>
      </c>
    </row>
    <row r="330" spans="1:17" ht="15" x14ac:dyDescent="0.2">
      <c r="A330" s="88">
        <v>312</v>
      </c>
      <c r="B330" s="115">
        <f>VLOOKUP($A330,'DO NOT MODIFY'!$A$5:$S$631,2,FALSE)</f>
        <v>0</v>
      </c>
      <c r="C330" s="115">
        <f>VLOOKUP($A330,'DO NOT MODIFY'!$A$5:$S$631,3,FALSE)</f>
        <v>0</v>
      </c>
      <c r="D330" s="116" t="str">
        <f>VLOOKUP($A330,'DO NOT MODIFY'!$A$5:$S$631,4,FALSE)</f>
        <v>Antennaria parvifolia 'McClintock'</v>
      </c>
      <c r="E330" s="116" t="str">
        <f>VLOOKUP($A330,'DO NOT MODIFY'!$A$5:$S$631,5,FALSE)</f>
        <v>Flowerless Dwarf Pussytoes</v>
      </c>
      <c r="F330" s="115" t="str">
        <f>VLOOKUP($A330,'DO NOT MODIFY'!$A$5:$S$631,7,FALSE)</f>
        <v>low</v>
      </c>
      <c r="G330" s="115">
        <f>VLOOKUP($A330,'DO NOT MODIFY'!$A$5:$S$631,6,FALSE)</f>
        <v>3</v>
      </c>
      <c r="H330" s="151"/>
      <c r="I330" s="148" t="str">
        <f>VLOOKUP($A330,'DO NOT MODIFY'!$A$5:$S$631,10,FALSE)</f>
        <v>#1</v>
      </c>
      <c r="J330" s="115">
        <f>VLOOKUP($A330,'DO NOT MODIFY'!$A$5:$S$631,11,FALSE)</f>
        <v>1</v>
      </c>
      <c r="K330" s="115">
        <f>VLOOKUP($A330,'DO NOT MODIFY'!$A$5:$S$631,12,FALSE)</f>
        <v>4.0000000000000001E-3</v>
      </c>
      <c r="L330" s="117">
        <f t="shared" si="24"/>
        <v>0</v>
      </c>
      <c r="M330" s="117">
        <f t="shared" si="25"/>
        <v>0</v>
      </c>
      <c r="N330" s="117">
        <f t="shared" si="26"/>
        <v>0</v>
      </c>
      <c r="O330" s="117">
        <f t="shared" si="27"/>
        <v>0</v>
      </c>
      <c r="P330" s="117">
        <f t="shared" si="28"/>
        <v>0</v>
      </c>
      <c r="Q330" s="117">
        <f t="shared" si="29"/>
        <v>0</v>
      </c>
    </row>
    <row r="331" spans="1:17" ht="15" x14ac:dyDescent="0.2">
      <c r="A331" s="88">
        <v>313</v>
      </c>
      <c r="B331" s="115">
        <f>VLOOKUP($A331,'DO NOT MODIFY'!$A$5:$S$631,2,FALSE)</f>
        <v>0</v>
      </c>
      <c r="C331" s="115">
        <f>VLOOKUP($A331,'DO NOT MODIFY'!$A$5:$S$631,3,FALSE)</f>
        <v>0</v>
      </c>
      <c r="D331" s="116" t="str">
        <f>VLOOKUP($A331,'DO NOT MODIFY'!$A$5:$S$631,4,FALSE)</f>
        <v xml:space="preserve">Anthemis marschalliana                            </v>
      </c>
      <c r="E331" s="116" t="str">
        <f>VLOOKUP($A331,'DO NOT MODIFY'!$A$5:$S$631,5,FALSE)</f>
        <v>Filigree Daisy</v>
      </c>
      <c r="F331" s="115" t="str">
        <f>VLOOKUP($A331,'DO NOT MODIFY'!$A$5:$S$631,7,FALSE)</f>
        <v>low</v>
      </c>
      <c r="G331" s="115">
        <f>VLOOKUP($A331,'DO NOT MODIFY'!$A$5:$S$631,6,FALSE)</f>
        <v>10</v>
      </c>
      <c r="H331" s="151"/>
      <c r="I331" s="148" t="str">
        <f>VLOOKUP($A331,'DO NOT MODIFY'!$A$5:$S$631,10,FALSE)</f>
        <v>#1</v>
      </c>
      <c r="J331" s="115">
        <f>VLOOKUP($A331,'DO NOT MODIFY'!$A$5:$S$631,11,FALSE)</f>
        <v>1</v>
      </c>
      <c r="K331" s="115">
        <f>VLOOKUP($A331,'DO NOT MODIFY'!$A$5:$S$631,12,FALSE)</f>
        <v>4.0000000000000001E-3</v>
      </c>
      <c r="L331" s="117">
        <f t="shared" si="24"/>
        <v>0</v>
      </c>
      <c r="M331" s="117">
        <f t="shared" si="25"/>
        <v>0</v>
      </c>
      <c r="N331" s="117">
        <f t="shared" si="26"/>
        <v>0</v>
      </c>
      <c r="O331" s="117">
        <f t="shared" si="27"/>
        <v>0</v>
      </c>
      <c r="P331" s="117">
        <f t="shared" si="28"/>
        <v>0</v>
      </c>
      <c r="Q331" s="117">
        <f t="shared" si="29"/>
        <v>0</v>
      </c>
    </row>
    <row r="332" spans="1:17" ht="15" x14ac:dyDescent="0.2">
      <c r="A332" s="88">
        <v>314</v>
      </c>
      <c r="B332" s="115">
        <f>VLOOKUP($A332,'DO NOT MODIFY'!$A$5:$S$631,2,FALSE)</f>
        <v>0</v>
      </c>
      <c r="C332" s="115">
        <f>VLOOKUP($A332,'DO NOT MODIFY'!$A$5:$S$631,3,FALSE)</f>
        <v>0</v>
      </c>
      <c r="D332" s="116" t="str">
        <f>VLOOKUP($A332,'DO NOT MODIFY'!$A$5:$S$631,4,FALSE)</f>
        <v>Aquilegia sp. variety</v>
      </c>
      <c r="E332" s="116" t="str">
        <f>VLOOKUP($A332,'DO NOT MODIFY'!$A$5:$S$631,5,FALSE)</f>
        <v xml:space="preserve">Columbine </v>
      </c>
      <c r="F332" s="115" t="str">
        <f>VLOOKUP($A332,'DO NOT MODIFY'!$A$5:$S$631,7,FALSE)</f>
        <v>moderate</v>
      </c>
      <c r="G332" s="115">
        <f>VLOOKUP($A332,'DO NOT MODIFY'!$A$5:$S$631,6,FALSE)</f>
        <v>10</v>
      </c>
      <c r="H332" s="151"/>
      <c r="I332" s="148" t="str">
        <f>VLOOKUP($A332,'DO NOT MODIFY'!$A$5:$S$631,10,FALSE)</f>
        <v>#1</v>
      </c>
      <c r="J332" s="115">
        <f>VLOOKUP($A332,'DO NOT MODIFY'!$A$5:$S$631,11,FALSE)</f>
        <v>1</v>
      </c>
      <c r="K332" s="115">
        <f>VLOOKUP($A332,'DO NOT MODIFY'!$A$5:$S$631,12,FALSE)</f>
        <v>4.0000000000000001E-3</v>
      </c>
      <c r="L332" s="117">
        <f t="shared" si="24"/>
        <v>0</v>
      </c>
      <c r="M332" s="117">
        <f t="shared" si="25"/>
        <v>0</v>
      </c>
      <c r="N332" s="117">
        <f t="shared" si="26"/>
        <v>0</v>
      </c>
      <c r="O332" s="117">
        <f t="shared" si="27"/>
        <v>1</v>
      </c>
      <c r="P332" s="117">
        <f t="shared" si="28"/>
        <v>0</v>
      </c>
      <c r="Q332" s="117">
        <f t="shared" si="29"/>
        <v>0</v>
      </c>
    </row>
    <row r="333" spans="1:17" ht="15" x14ac:dyDescent="0.2">
      <c r="A333" s="88">
        <v>315</v>
      </c>
      <c r="B333" s="115">
        <f>VLOOKUP($A333,'DO NOT MODIFY'!$A$5:$S$631,2,FALSE)</f>
        <v>0</v>
      </c>
      <c r="C333" s="115">
        <f>VLOOKUP($A333,'DO NOT MODIFY'!$A$5:$S$631,3,FALSE)</f>
        <v>0</v>
      </c>
      <c r="D333" s="116" t="str">
        <f>VLOOKUP($A333,'DO NOT MODIFY'!$A$5:$S$631,4,FALSE)</f>
        <v xml:space="preserve">Aquilegia chrysantha                              </v>
      </c>
      <c r="E333" s="116" t="str">
        <f>VLOOKUP($A333,'DO NOT MODIFY'!$A$5:$S$631,5,FALSE)</f>
        <v>Denver Gold® Columbine</v>
      </c>
      <c r="F333" s="115" t="str">
        <f>VLOOKUP($A333,'DO NOT MODIFY'!$A$5:$S$631,7,FALSE)</f>
        <v>moderate</v>
      </c>
      <c r="G333" s="115">
        <f>VLOOKUP($A333,'DO NOT MODIFY'!$A$5:$S$631,6,FALSE)</f>
        <v>10</v>
      </c>
      <c r="H333" s="151"/>
      <c r="I333" s="148" t="str">
        <f>VLOOKUP($A333,'DO NOT MODIFY'!$A$5:$S$631,10,FALSE)</f>
        <v>#1</v>
      </c>
      <c r="J333" s="115">
        <f>VLOOKUP($A333,'DO NOT MODIFY'!$A$5:$S$631,11,FALSE)</f>
        <v>1</v>
      </c>
      <c r="K333" s="115">
        <f>VLOOKUP($A333,'DO NOT MODIFY'!$A$5:$S$631,12,FALSE)</f>
        <v>4.0000000000000001E-3</v>
      </c>
      <c r="L333" s="117">
        <f t="shared" si="24"/>
        <v>0</v>
      </c>
      <c r="M333" s="117">
        <f t="shared" si="25"/>
        <v>0</v>
      </c>
      <c r="N333" s="117">
        <f t="shared" si="26"/>
        <v>0</v>
      </c>
      <c r="O333" s="117">
        <f t="shared" si="27"/>
        <v>1</v>
      </c>
      <c r="P333" s="117">
        <f t="shared" si="28"/>
        <v>0</v>
      </c>
      <c r="Q333" s="117">
        <f t="shared" si="29"/>
        <v>0</v>
      </c>
    </row>
    <row r="334" spans="1:17" ht="15" x14ac:dyDescent="0.2">
      <c r="A334" s="88">
        <v>316</v>
      </c>
      <c r="B334" s="115">
        <f>VLOOKUP($A334,'DO NOT MODIFY'!$A$5:$S$631,2,FALSE)</f>
        <v>0</v>
      </c>
      <c r="C334" s="115">
        <f>VLOOKUP($A334,'DO NOT MODIFY'!$A$5:$S$631,3,FALSE)</f>
        <v>0</v>
      </c>
      <c r="D334" s="116" t="str">
        <f>VLOOKUP($A334,'DO NOT MODIFY'!$A$5:$S$631,4,FALSE)</f>
        <v>Aquilegia 'Swan Viotet &amp; White'</v>
      </c>
      <c r="E334" s="116" t="str">
        <f>VLOOKUP($A334,'DO NOT MODIFY'!$A$5:$S$631,5,FALSE)</f>
        <v>Remembrance® Columbine</v>
      </c>
      <c r="F334" s="115" t="str">
        <f>VLOOKUP($A334,'DO NOT MODIFY'!$A$5:$S$631,7,FALSE)</f>
        <v>moderate</v>
      </c>
      <c r="G334" s="115">
        <f>VLOOKUP($A334,'DO NOT MODIFY'!$A$5:$S$631,6,FALSE)</f>
        <v>10</v>
      </c>
      <c r="H334" s="151"/>
      <c r="I334" s="148" t="str">
        <f>VLOOKUP($A334,'DO NOT MODIFY'!$A$5:$S$631,10,FALSE)</f>
        <v>#1</v>
      </c>
      <c r="J334" s="115">
        <f>VLOOKUP($A334,'DO NOT MODIFY'!$A$5:$S$631,11,FALSE)</f>
        <v>1</v>
      </c>
      <c r="K334" s="115">
        <f>VLOOKUP($A334,'DO NOT MODIFY'!$A$5:$S$631,12,FALSE)</f>
        <v>4.0000000000000001E-3</v>
      </c>
      <c r="L334" s="117">
        <f t="shared" si="24"/>
        <v>0</v>
      </c>
      <c r="M334" s="117">
        <f t="shared" si="25"/>
        <v>0</v>
      </c>
      <c r="N334" s="117">
        <f t="shared" si="26"/>
        <v>0</v>
      </c>
      <c r="O334" s="117">
        <f t="shared" si="27"/>
        <v>1</v>
      </c>
      <c r="P334" s="117">
        <f t="shared" si="28"/>
        <v>0</v>
      </c>
      <c r="Q334" s="117">
        <f t="shared" si="29"/>
        <v>0</v>
      </c>
    </row>
    <row r="335" spans="1:17" ht="15" x14ac:dyDescent="0.2">
      <c r="A335" s="88">
        <v>317</v>
      </c>
      <c r="B335" s="115">
        <f>VLOOKUP($A335,'DO NOT MODIFY'!$A$5:$S$631,2,FALSE)</f>
        <v>0</v>
      </c>
      <c r="C335" s="115">
        <f>VLOOKUP($A335,'DO NOT MODIFY'!$A$5:$S$631,3,FALSE)</f>
        <v>0</v>
      </c>
      <c r="D335" s="116" t="str">
        <f>VLOOKUP($A335,'DO NOT MODIFY'!$A$5:$S$631,4,FALSE)</f>
        <v>Arabis caucasica 'Snowcap'</v>
      </c>
      <c r="E335" s="116" t="str">
        <f>VLOOKUP($A335,'DO NOT MODIFY'!$A$5:$S$631,5,FALSE)</f>
        <v xml:space="preserve">White Alpine Rockcress </v>
      </c>
      <c r="F335" s="115" t="str">
        <f>VLOOKUP($A335,'DO NOT MODIFY'!$A$5:$S$631,7,FALSE)</f>
        <v>low</v>
      </c>
      <c r="G335" s="115">
        <f>VLOOKUP($A335,'DO NOT MODIFY'!$A$5:$S$631,6,FALSE)</f>
        <v>3</v>
      </c>
      <c r="H335" s="151"/>
      <c r="I335" s="148" t="str">
        <f>VLOOKUP($A335,'DO NOT MODIFY'!$A$5:$S$631,10,FALSE)</f>
        <v>#1</v>
      </c>
      <c r="J335" s="115">
        <f>VLOOKUP($A335,'DO NOT MODIFY'!$A$5:$S$631,11,FALSE)</f>
        <v>1</v>
      </c>
      <c r="K335" s="115">
        <f>VLOOKUP($A335,'DO NOT MODIFY'!$A$5:$S$631,12,FALSE)</f>
        <v>4.0000000000000001E-3</v>
      </c>
      <c r="L335" s="117">
        <f t="shared" si="24"/>
        <v>0</v>
      </c>
      <c r="M335" s="117">
        <f t="shared" si="25"/>
        <v>0</v>
      </c>
      <c r="N335" s="117">
        <f t="shared" si="26"/>
        <v>0</v>
      </c>
      <c r="O335" s="117">
        <f t="shared" si="27"/>
        <v>0</v>
      </c>
      <c r="P335" s="117">
        <f t="shared" si="28"/>
        <v>0</v>
      </c>
      <c r="Q335" s="117">
        <f t="shared" si="29"/>
        <v>0</v>
      </c>
    </row>
    <row r="336" spans="1:17" ht="15" x14ac:dyDescent="0.2">
      <c r="A336" s="88">
        <v>318</v>
      </c>
      <c r="B336" s="115">
        <f>VLOOKUP($A336,'DO NOT MODIFY'!$A$5:$S$631,2,FALSE)</f>
        <v>0</v>
      </c>
      <c r="C336" s="115">
        <f>VLOOKUP($A336,'DO NOT MODIFY'!$A$5:$S$631,3,FALSE)</f>
        <v>0</v>
      </c>
      <c r="D336" s="116" t="str">
        <f>VLOOKUP($A336,'DO NOT MODIFY'!$A$5:$S$631,4,FALSE)</f>
        <v>Argemone polyanthomos</v>
      </c>
      <c r="E336" s="116" t="str">
        <f>VLOOKUP($A336,'DO NOT MODIFY'!$A$5:$S$631,5,FALSE)</f>
        <v>Prickly Poppy</v>
      </c>
      <c r="F336" s="115" t="str">
        <f>VLOOKUP($A336,'DO NOT MODIFY'!$A$5:$S$631,7,FALSE)</f>
        <v>low</v>
      </c>
      <c r="G336" s="115">
        <f>VLOOKUP($A336,'DO NOT MODIFY'!$A$5:$S$631,6,FALSE)</f>
        <v>10</v>
      </c>
      <c r="H336" s="151"/>
      <c r="I336" s="148" t="str">
        <f>VLOOKUP($A336,'DO NOT MODIFY'!$A$5:$S$631,10,FALSE)</f>
        <v>#1</v>
      </c>
      <c r="J336" s="115">
        <f>VLOOKUP($A336,'DO NOT MODIFY'!$A$5:$S$631,11,FALSE)</f>
        <v>0.5</v>
      </c>
      <c r="K336" s="115">
        <f>VLOOKUP($A336,'DO NOT MODIFY'!$A$5:$S$631,12,FALSE)</f>
        <v>2E-3</v>
      </c>
      <c r="L336" s="117">
        <f t="shared" si="24"/>
        <v>0</v>
      </c>
      <c r="M336" s="117">
        <f t="shared" si="25"/>
        <v>0</v>
      </c>
      <c r="N336" s="117">
        <f t="shared" si="26"/>
        <v>0</v>
      </c>
      <c r="O336" s="117">
        <f t="shared" si="27"/>
        <v>0</v>
      </c>
      <c r="P336" s="117">
        <f t="shared" si="28"/>
        <v>0</v>
      </c>
      <c r="Q336" s="117">
        <f t="shared" si="29"/>
        <v>0</v>
      </c>
    </row>
    <row r="337" spans="1:17" ht="15" x14ac:dyDescent="0.2">
      <c r="A337" s="88">
        <v>319</v>
      </c>
      <c r="B337" s="115">
        <f>VLOOKUP($A337,'DO NOT MODIFY'!$A$5:$S$631,2,FALSE)</f>
        <v>0</v>
      </c>
      <c r="C337" s="115">
        <f>VLOOKUP($A337,'DO NOT MODIFY'!$A$5:$S$631,3,FALSE)</f>
        <v>0</v>
      </c>
      <c r="D337" s="116" t="str">
        <f>VLOOKUP($A337,'DO NOT MODIFY'!$A$5:$S$631,4,FALSE)</f>
        <v xml:space="preserve">Armeria maritima </v>
      </c>
      <c r="E337" s="116" t="str">
        <f>VLOOKUP($A337,'DO NOT MODIFY'!$A$5:$S$631,5,FALSE)</f>
        <v xml:space="preserve">Sea Pinks </v>
      </c>
      <c r="F337" s="115" t="str">
        <f>VLOOKUP($A337,'DO NOT MODIFY'!$A$5:$S$631,7,FALSE)</f>
        <v>low</v>
      </c>
      <c r="G337" s="115">
        <f>VLOOKUP($A337,'DO NOT MODIFY'!$A$5:$S$631,6,FALSE)</f>
        <v>2</v>
      </c>
      <c r="H337" s="151"/>
      <c r="I337" s="148" t="str">
        <f>VLOOKUP($A337,'DO NOT MODIFY'!$A$5:$S$631,10,FALSE)</f>
        <v>#1</v>
      </c>
      <c r="J337" s="115">
        <f>VLOOKUP($A337,'DO NOT MODIFY'!$A$5:$S$631,11,FALSE)</f>
        <v>1</v>
      </c>
      <c r="K337" s="115">
        <f>VLOOKUP($A337,'DO NOT MODIFY'!$A$5:$S$631,12,FALSE)</f>
        <v>4.0000000000000001E-3</v>
      </c>
      <c r="L337" s="117">
        <f t="shared" si="24"/>
        <v>0</v>
      </c>
      <c r="M337" s="117">
        <f t="shared" si="25"/>
        <v>0</v>
      </c>
      <c r="N337" s="117">
        <f t="shared" si="26"/>
        <v>0</v>
      </c>
      <c r="O337" s="117">
        <f t="shared" si="27"/>
        <v>0</v>
      </c>
      <c r="P337" s="117">
        <f t="shared" si="28"/>
        <v>0</v>
      </c>
      <c r="Q337" s="117">
        <f t="shared" si="29"/>
        <v>0</v>
      </c>
    </row>
    <row r="338" spans="1:17" ht="15" x14ac:dyDescent="0.2">
      <c r="A338" s="88">
        <v>320</v>
      </c>
      <c r="B338" s="115">
        <f>VLOOKUP($A338,'DO NOT MODIFY'!$A$5:$S$631,2,FALSE)</f>
        <v>0</v>
      </c>
      <c r="C338" s="115">
        <f>VLOOKUP($A338,'DO NOT MODIFY'!$A$5:$S$631,3,FALSE)</f>
        <v>0</v>
      </c>
      <c r="D338" s="116" t="str">
        <f>VLOOKUP($A338,'DO NOT MODIFY'!$A$5:$S$631,4,FALSE)</f>
        <v xml:space="preserve">Artemisia frigida </v>
      </c>
      <c r="E338" s="116" t="str">
        <f>VLOOKUP($A338,'DO NOT MODIFY'!$A$5:$S$631,5,FALSE)</f>
        <v xml:space="preserve">Fringed Sage </v>
      </c>
      <c r="F338" s="115" t="str">
        <f>VLOOKUP($A338,'DO NOT MODIFY'!$A$5:$S$631,7,FALSE)</f>
        <v>very low</v>
      </c>
      <c r="G338" s="115">
        <f>VLOOKUP($A338,'DO NOT MODIFY'!$A$5:$S$631,6,FALSE)</f>
        <v>10</v>
      </c>
      <c r="H338" s="151"/>
      <c r="I338" s="148" t="str">
        <f>VLOOKUP($A338,'DO NOT MODIFY'!$A$5:$S$631,10,FALSE)</f>
        <v>#1</v>
      </c>
      <c r="J338" s="115">
        <f>VLOOKUP($A338,'DO NOT MODIFY'!$A$5:$S$631,11,FALSE)</f>
        <v>1</v>
      </c>
      <c r="K338" s="115">
        <f>VLOOKUP($A338,'DO NOT MODIFY'!$A$5:$S$631,12,FALSE)</f>
        <v>4.0000000000000001E-3</v>
      </c>
      <c r="L338" s="117">
        <f t="shared" si="24"/>
        <v>0</v>
      </c>
      <c r="M338" s="117">
        <f t="shared" si="25"/>
        <v>0</v>
      </c>
      <c r="N338" s="117">
        <f t="shared" si="26"/>
        <v>0</v>
      </c>
      <c r="O338" s="117">
        <f t="shared" si="27"/>
        <v>0</v>
      </c>
      <c r="P338" s="117">
        <f t="shared" si="28"/>
        <v>0</v>
      </c>
      <c r="Q338" s="117">
        <f t="shared" si="29"/>
        <v>0</v>
      </c>
    </row>
    <row r="339" spans="1:17" ht="15" x14ac:dyDescent="0.2">
      <c r="A339" s="88">
        <v>321</v>
      </c>
      <c r="B339" s="115">
        <f>VLOOKUP($A339,'DO NOT MODIFY'!$A$5:$S$631,2,FALSE)</f>
        <v>0</v>
      </c>
      <c r="C339" s="115">
        <f>VLOOKUP($A339,'DO NOT MODIFY'!$A$5:$S$631,3,FALSE)</f>
        <v>0</v>
      </c>
      <c r="D339" s="116" t="str">
        <f>VLOOKUP($A339,'DO NOT MODIFY'!$A$5:$S$631,4,FALSE)</f>
        <v>Artemisia ludoviciana 'Valerie Finnis'</v>
      </c>
      <c r="E339" s="116" t="str">
        <f>VLOOKUP($A339,'DO NOT MODIFY'!$A$5:$S$631,5,FALSE)</f>
        <v xml:space="preserve">Prairie Sage </v>
      </c>
      <c r="F339" s="115" t="str">
        <f>VLOOKUP($A339,'DO NOT MODIFY'!$A$5:$S$631,7,FALSE)</f>
        <v>very low</v>
      </c>
      <c r="G339" s="115">
        <f>VLOOKUP($A339,'DO NOT MODIFY'!$A$5:$S$631,6,FALSE)</f>
        <v>10</v>
      </c>
      <c r="H339" s="151"/>
      <c r="I339" s="148" t="str">
        <f>VLOOKUP($A339,'DO NOT MODIFY'!$A$5:$S$631,10,FALSE)</f>
        <v>#1</v>
      </c>
      <c r="J339" s="115">
        <f>VLOOKUP($A339,'DO NOT MODIFY'!$A$5:$S$631,11,FALSE)</f>
        <v>1</v>
      </c>
      <c r="K339" s="115">
        <f>VLOOKUP($A339,'DO NOT MODIFY'!$A$5:$S$631,12,FALSE)</f>
        <v>4.0000000000000001E-3</v>
      </c>
      <c r="L339" s="117">
        <f t="shared" ref="L339:L402" si="30">G339*C339</f>
        <v>0</v>
      </c>
      <c r="M339" s="117">
        <f t="shared" ref="M339:M402" si="31">H339*C339</f>
        <v>0</v>
      </c>
      <c r="N339" s="117">
        <f t="shared" ref="N339:N402" si="32">C339*K339</f>
        <v>0</v>
      </c>
      <c r="O339" s="117">
        <f t="shared" si="27"/>
        <v>0</v>
      </c>
      <c r="P339" s="117">
        <f t="shared" si="28"/>
        <v>0</v>
      </c>
      <c r="Q339" s="117">
        <f t="shared" si="29"/>
        <v>0</v>
      </c>
    </row>
    <row r="340" spans="1:17" ht="15" x14ac:dyDescent="0.2">
      <c r="A340" s="88">
        <v>322</v>
      </c>
      <c r="B340" s="115">
        <f>VLOOKUP($A340,'DO NOT MODIFY'!$A$5:$S$631,2,FALSE)</f>
        <v>0</v>
      </c>
      <c r="C340" s="115">
        <f>VLOOKUP($A340,'DO NOT MODIFY'!$A$5:$S$631,3,FALSE)</f>
        <v>0</v>
      </c>
      <c r="D340" s="116" t="str">
        <f>VLOOKUP($A340,'DO NOT MODIFY'!$A$5:$S$631,4,FALSE)</f>
        <v>Artemisia 'Powis Castle'</v>
      </c>
      <c r="E340" s="116" t="str">
        <f>VLOOKUP($A340,'DO NOT MODIFY'!$A$5:$S$631,5,FALSE)</f>
        <v>Silver Sage</v>
      </c>
      <c r="F340" s="115" t="str">
        <f>VLOOKUP($A340,'DO NOT MODIFY'!$A$5:$S$631,7,FALSE)</f>
        <v>low</v>
      </c>
      <c r="G340" s="115">
        <f>VLOOKUP($A340,'DO NOT MODIFY'!$A$5:$S$631,6,FALSE)</f>
        <v>10</v>
      </c>
      <c r="H340" s="151"/>
      <c r="I340" s="148" t="str">
        <f>VLOOKUP($A340,'DO NOT MODIFY'!$A$5:$S$631,10,FALSE)</f>
        <v>#1</v>
      </c>
      <c r="J340" s="115">
        <f>VLOOKUP($A340,'DO NOT MODIFY'!$A$5:$S$631,11,FALSE)</f>
        <v>1</v>
      </c>
      <c r="K340" s="115">
        <f>VLOOKUP($A340,'DO NOT MODIFY'!$A$5:$S$631,12,FALSE)</f>
        <v>4.0000000000000001E-3</v>
      </c>
      <c r="L340" s="117">
        <f t="shared" si="30"/>
        <v>0</v>
      </c>
      <c r="M340" s="117">
        <f t="shared" si="31"/>
        <v>0</v>
      </c>
      <c r="N340" s="117">
        <f t="shared" si="32"/>
        <v>0</v>
      </c>
      <c r="O340" s="117">
        <f t="shared" ref="O340:O403" si="33">IF(F340="moderate",1,0)</f>
        <v>0</v>
      </c>
      <c r="P340" s="117">
        <f t="shared" ref="P340:P403" si="34">IF(O340=1,L340,0)</f>
        <v>0</v>
      </c>
      <c r="Q340" s="117">
        <f t="shared" ref="Q340:Q403" si="35">IF(O340=0,L340,0)</f>
        <v>0</v>
      </c>
    </row>
    <row r="341" spans="1:17" ht="15" x14ac:dyDescent="0.2">
      <c r="A341" s="88">
        <v>323</v>
      </c>
      <c r="B341" s="115">
        <f>VLOOKUP($A341,'DO NOT MODIFY'!$A$5:$S$631,2,FALSE)</f>
        <v>0</v>
      </c>
      <c r="C341" s="115">
        <f>VLOOKUP($A341,'DO NOT MODIFY'!$A$5:$S$631,3,FALSE)</f>
        <v>0</v>
      </c>
      <c r="D341" s="116" t="str">
        <f>VLOOKUP($A341,'DO NOT MODIFY'!$A$5:$S$631,4,FALSE)</f>
        <v>Artemisia schmidtiana</v>
      </c>
      <c r="E341" s="116" t="str">
        <f>VLOOKUP($A341,'DO NOT MODIFY'!$A$5:$S$631,5,FALSE)</f>
        <v>Silver Mound Sage</v>
      </c>
      <c r="F341" s="115" t="str">
        <f>VLOOKUP($A341,'DO NOT MODIFY'!$A$5:$S$631,7,FALSE)</f>
        <v>low</v>
      </c>
      <c r="G341" s="115">
        <f>VLOOKUP($A341,'DO NOT MODIFY'!$A$5:$S$631,6,FALSE)</f>
        <v>10</v>
      </c>
      <c r="H341" s="151"/>
      <c r="I341" s="148" t="str">
        <f>VLOOKUP($A341,'DO NOT MODIFY'!$A$5:$S$631,10,FALSE)</f>
        <v>#1</v>
      </c>
      <c r="J341" s="115">
        <f>VLOOKUP($A341,'DO NOT MODIFY'!$A$5:$S$631,11,FALSE)</f>
        <v>1</v>
      </c>
      <c r="K341" s="115">
        <f>VLOOKUP($A341,'DO NOT MODIFY'!$A$5:$S$631,12,FALSE)</f>
        <v>4.0000000000000001E-3</v>
      </c>
      <c r="L341" s="117">
        <f t="shared" si="30"/>
        <v>0</v>
      </c>
      <c r="M341" s="117">
        <f t="shared" si="31"/>
        <v>0</v>
      </c>
      <c r="N341" s="117">
        <f t="shared" si="32"/>
        <v>0</v>
      </c>
      <c r="O341" s="117">
        <f t="shared" si="33"/>
        <v>0</v>
      </c>
      <c r="P341" s="117">
        <f t="shared" si="34"/>
        <v>0</v>
      </c>
      <c r="Q341" s="117">
        <f t="shared" si="35"/>
        <v>0</v>
      </c>
    </row>
    <row r="342" spans="1:17" ht="15" x14ac:dyDescent="0.2">
      <c r="A342" s="88">
        <v>324</v>
      </c>
      <c r="B342" s="115">
        <f>VLOOKUP($A342,'DO NOT MODIFY'!$A$5:$S$631,2,FALSE)</f>
        <v>0</v>
      </c>
      <c r="C342" s="115">
        <f>VLOOKUP($A342,'DO NOT MODIFY'!$A$5:$S$631,3,FALSE)</f>
        <v>0</v>
      </c>
      <c r="D342" s="116" t="str">
        <f>VLOOKUP($A342,'DO NOT MODIFY'!$A$5:$S$631,4,FALSE)</f>
        <v xml:space="preserve">Artemisia stellerana 'Silver Brocade'             </v>
      </c>
      <c r="E342" s="116" t="str">
        <f>VLOOKUP($A342,'DO NOT MODIFY'!$A$5:$S$631,5,FALSE)</f>
        <v>Silver Brocade Sage</v>
      </c>
      <c r="F342" s="115" t="str">
        <f>VLOOKUP($A342,'DO NOT MODIFY'!$A$5:$S$631,7,FALSE)</f>
        <v>low</v>
      </c>
      <c r="G342" s="115">
        <f>VLOOKUP($A342,'DO NOT MODIFY'!$A$5:$S$631,6,FALSE)</f>
        <v>10</v>
      </c>
      <c r="H342" s="151"/>
      <c r="I342" s="148" t="str">
        <f>VLOOKUP($A342,'DO NOT MODIFY'!$A$5:$S$631,10,FALSE)</f>
        <v>#1</v>
      </c>
      <c r="J342" s="115">
        <f>VLOOKUP($A342,'DO NOT MODIFY'!$A$5:$S$631,11,FALSE)</f>
        <v>1</v>
      </c>
      <c r="K342" s="115">
        <f>VLOOKUP($A342,'DO NOT MODIFY'!$A$5:$S$631,12,FALSE)</f>
        <v>4.0000000000000001E-3</v>
      </c>
      <c r="L342" s="117">
        <f t="shared" si="30"/>
        <v>0</v>
      </c>
      <c r="M342" s="117">
        <f t="shared" si="31"/>
        <v>0</v>
      </c>
      <c r="N342" s="117">
        <f t="shared" si="32"/>
        <v>0</v>
      </c>
      <c r="O342" s="117">
        <f t="shared" si="33"/>
        <v>0</v>
      </c>
      <c r="P342" s="117">
        <f t="shared" si="34"/>
        <v>0</v>
      </c>
      <c r="Q342" s="117">
        <f t="shared" si="35"/>
        <v>0</v>
      </c>
    </row>
    <row r="343" spans="1:17" ht="15" x14ac:dyDescent="0.2">
      <c r="A343" s="88">
        <v>325</v>
      </c>
      <c r="B343" s="115">
        <f>VLOOKUP($A343,'DO NOT MODIFY'!$A$5:$S$631,2,FALSE)</f>
        <v>0</v>
      </c>
      <c r="C343" s="115">
        <f>VLOOKUP($A343,'DO NOT MODIFY'!$A$5:$S$631,3,FALSE)</f>
        <v>0</v>
      </c>
      <c r="D343" s="116" t="str">
        <f>VLOOKUP($A343,'DO NOT MODIFY'!$A$5:$S$631,4,FALSE)</f>
        <v>Artemisia versicolor 'Sea Foam'</v>
      </c>
      <c r="E343" s="116" t="str">
        <f>VLOOKUP($A343,'DO NOT MODIFY'!$A$5:$S$631,5,FALSE)</f>
        <v>Sea Foam Artemisia</v>
      </c>
      <c r="F343" s="115" t="str">
        <f>VLOOKUP($A343,'DO NOT MODIFY'!$A$5:$S$631,7,FALSE)</f>
        <v>low</v>
      </c>
      <c r="G343" s="115">
        <f>VLOOKUP($A343,'DO NOT MODIFY'!$A$5:$S$631,6,FALSE)</f>
        <v>10</v>
      </c>
      <c r="H343" s="151"/>
      <c r="I343" s="148" t="str">
        <f>VLOOKUP($A343,'DO NOT MODIFY'!$A$5:$S$631,10,FALSE)</f>
        <v>#1</v>
      </c>
      <c r="J343" s="115">
        <f>VLOOKUP($A343,'DO NOT MODIFY'!$A$5:$S$631,11,FALSE)</f>
        <v>1</v>
      </c>
      <c r="K343" s="115">
        <f>VLOOKUP($A343,'DO NOT MODIFY'!$A$5:$S$631,12,FALSE)</f>
        <v>4.0000000000000001E-3</v>
      </c>
      <c r="L343" s="117">
        <f t="shared" si="30"/>
        <v>0</v>
      </c>
      <c r="M343" s="117">
        <f t="shared" si="31"/>
        <v>0</v>
      </c>
      <c r="N343" s="117">
        <f t="shared" si="32"/>
        <v>0</v>
      </c>
      <c r="O343" s="117">
        <f t="shared" si="33"/>
        <v>0</v>
      </c>
      <c r="P343" s="117">
        <f t="shared" si="34"/>
        <v>0</v>
      </c>
      <c r="Q343" s="117">
        <f t="shared" si="35"/>
        <v>0</v>
      </c>
    </row>
    <row r="344" spans="1:17" ht="15" x14ac:dyDescent="0.2">
      <c r="A344" s="88">
        <v>326</v>
      </c>
      <c r="B344" s="115">
        <f>VLOOKUP($A344,'DO NOT MODIFY'!$A$5:$S$631,2,FALSE)</f>
        <v>0</v>
      </c>
      <c r="C344" s="115">
        <f>VLOOKUP($A344,'DO NOT MODIFY'!$A$5:$S$631,3,FALSE)</f>
        <v>0</v>
      </c>
      <c r="D344" s="116" t="str">
        <f>VLOOKUP($A344,'DO NOT MODIFY'!$A$5:$S$631,4,FALSE)</f>
        <v>Asclepias speciosa</v>
      </c>
      <c r="E344" s="116" t="str">
        <f>VLOOKUP($A344,'DO NOT MODIFY'!$A$5:$S$631,5,FALSE)</f>
        <v>Showy Milkweed</v>
      </c>
      <c r="F344" s="115" t="str">
        <f>VLOOKUP($A344,'DO NOT MODIFY'!$A$5:$S$631,7,FALSE)</f>
        <v>low</v>
      </c>
      <c r="G344" s="115">
        <f>VLOOKUP($A344,'DO NOT MODIFY'!$A$5:$S$631,6,FALSE)</f>
        <v>10</v>
      </c>
      <c r="H344" s="151"/>
      <c r="I344" s="148" t="str">
        <f>VLOOKUP($A344,'DO NOT MODIFY'!$A$5:$S$631,10,FALSE)</f>
        <v>#1</v>
      </c>
      <c r="J344" s="115">
        <f>VLOOKUP($A344,'DO NOT MODIFY'!$A$5:$S$631,11,FALSE)</f>
        <v>1</v>
      </c>
      <c r="K344" s="115">
        <f>VLOOKUP($A344,'DO NOT MODIFY'!$A$5:$S$631,12,FALSE)</f>
        <v>4.0000000000000001E-3</v>
      </c>
      <c r="L344" s="117">
        <f t="shared" si="30"/>
        <v>0</v>
      </c>
      <c r="M344" s="117">
        <f t="shared" si="31"/>
        <v>0</v>
      </c>
      <c r="N344" s="117">
        <f t="shared" si="32"/>
        <v>0</v>
      </c>
      <c r="O344" s="117">
        <f t="shared" si="33"/>
        <v>0</v>
      </c>
      <c r="P344" s="117">
        <f t="shared" si="34"/>
        <v>0</v>
      </c>
      <c r="Q344" s="117">
        <f t="shared" si="35"/>
        <v>0</v>
      </c>
    </row>
    <row r="345" spans="1:17" ht="15" x14ac:dyDescent="0.2">
      <c r="A345" s="88">
        <v>327</v>
      </c>
      <c r="B345" s="115">
        <f>VLOOKUP($A345,'DO NOT MODIFY'!$A$5:$S$631,2,FALSE)</f>
        <v>0</v>
      </c>
      <c r="C345" s="115">
        <f>VLOOKUP($A345,'DO NOT MODIFY'!$A$5:$S$631,3,FALSE)</f>
        <v>0</v>
      </c>
      <c r="D345" s="116" t="str">
        <f>VLOOKUP($A345,'DO NOT MODIFY'!$A$5:$S$631,4,FALSE)</f>
        <v>Asclepias syriaca</v>
      </c>
      <c r="E345" s="116" t="str">
        <f>VLOOKUP($A345,'DO NOT MODIFY'!$A$5:$S$631,5,FALSE)</f>
        <v>Common Milkweed</v>
      </c>
      <c r="F345" s="115" t="str">
        <f>VLOOKUP($A345,'DO NOT MODIFY'!$A$5:$S$631,7,FALSE)</f>
        <v>low</v>
      </c>
      <c r="G345" s="115">
        <f>VLOOKUP($A345,'DO NOT MODIFY'!$A$5:$S$631,6,FALSE)</f>
        <v>10</v>
      </c>
      <c r="H345" s="151"/>
      <c r="I345" s="148" t="str">
        <f>VLOOKUP($A345,'DO NOT MODIFY'!$A$5:$S$631,10,FALSE)</f>
        <v>#1</v>
      </c>
      <c r="J345" s="115">
        <f>VLOOKUP($A345,'DO NOT MODIFY'!$A$5:$S$631,11,FALSE)</f>
        <v>1</v>
      </c>
      <c r="K345" s="115">
        <f>VLOOKUP($A345,'DO NOT MODIFY'!$A$5:$S$631,12,FALSE)</f>
        <v>4.0000000000000001E-3</v>
      </c>
      <c r="L345" s="117">
        <f t="shared" si="30"/>
        <v>0</v>
      </c>
      <c r="M345" s="117">
        <f t="shared" si="31"/>
        <v>0</v>
      </c>
      <c r="N345" s="117">
        <f t="shared" si="32"/>
        <v>0</v>
      </c>
      <c r="O345" s="117">
        <f t="shared" si="33"/>
        <v>0</v>
      </c>
      <c r="P345" s="117">
        <f t="shared" si="34"/>
        <v>0</v>
      </c>
      <c r="Q345" s="117">
        <f t="shared" si="35"/>
        <v>0</v>
      </c>
    </row>
    <row r="346" spans="1:17" ht="15" x14ac:dyDescent="0.2">
      <c r="A346" s="88">
        <v>328</v>
      </c>
      <c r="B346" s="115">
        <f>VLOOKUP($A346,'DO NOT MODIFY'!$A$5:$S$631,2,FALSE)</f>
        <v>0</v>
      </c>
      <c r="C346" s="115">
        <f>VLOOKUP($A346,'DO NOT MODIFY'!$A$5:$S$631,3,FALSE)</f>
        <v>0</v>
      </c>
      <c r="D346" s="116" t="str">
        <f>VLOOKUP($A346,'DO NOT MODIFY'!$A$5:$S$631,4,FALSE)</f>
        <v xml:space="preserve">Asclepias tuberosa </v>
      </c>
      <c r="E346" s="116" t="str">
        <f>VLOOKUP($A346,'DO NOT MODIFY'!$A$5:$S$631,5,FALSE)</f>
        <v xml:space="preserve">Butterfly Weed </v>
      </c>
      <c r="F346" s="115" t="str">
        <f>VLOOKUP($A346,'DO NOT MODIFY'!$A$5:$S$631,7,FALSE)</f>
        <v>low</v>
      </c>
      <c r="G346" s="115">
        <f>VLOOKUP($A346,'DO NOT MODIFY'!$A$5:$S$631,6,FALSE)</f>
        <v>10</v>
      </c>
      <c r="H346" s="151"/>
      <c r="I346" s="148" t="str">
        <f>VLOOKUP($A346,'DO NOT MODIFY'!$A$5:$S$631,10,FALSE)</f>
        <v>#1</v>
      </c>
      <c r="J346" s="115">
        <f>VLOOKUP($A346,'DO NOT MODIFY'!$A$5:$S$631,11,FALSE)</f>
        <v>1</v>
      </c>
      <c r="K346" s="115">
        <f>VLOOKUP($A346,'DO NOT MODIFY'!$A$5:$S$631,12,FALSE)</f>
        <v>4.0000000000000001E-3</v>
      </c>
      <c r="L346" s="117">
        <f t="shared" si="30"/>
        <v>0</v>
      </c>
      <c r="M346" s="117">
        <f t="shared" si="31"/>
        <v>0</v>
      </c>
      <c r="N346" s="117">
        <f t="shared" si="32"/>
        <v>0</v>
      </c>
      <c r="O346" s="117">
        <f t="shared" si="33"/>
        <v>0</v>
      </c>
      <c r="P346" s="117">
        <f t="shared" si="34"/>
        <v>0</v>
      </c>
      <c r="Q346" s="117">
        <f t="shared" si="35"/>
        <v>0</v>
      </c>
    </row>
    <row r="347" spans="1:17" ht="15" x14ac:dyDescent="0.2">
      <c r="A347" s="88">
        <v>329</v>
      </c>
      <c r="B347" s="115">
        <f>VLOOKUP($A347,'DO NOT MODIFY'!$A$5:$S$631,2,FALSE)</f>
        <v>0</v>
      </c>
      <c r="C347" s="115">
        <f>VLOOKUP($A347,'DO NOT MODIFY'!$A$5:$S$631,3,FALSE)</f>
        <v>0</v>
      </c>
      <c r="D347" s="116" t="str">
        <f>VLOOKUP($A347,'DO NOT MODIFY'!$A$5:$S$631,4,FALSE)</f>
        <v xml:space="preserve">Aster alpinus                                     </v>
      </c>
      <c r="E347" s="116" t="str">
        <f>VLOOKUP($A347,'DO NOT MODIFY'!$A$5:$S$631,5,FALSE)</f>
        <v>Alpine Aster</v>
      </c>
      <c r="F347" s="115" t="str">
        <f>VLOOKUP($A347,'DO NOT MODIFY'!$A$5:$S$631,7,FALSE)</f>
        <v>low</v>
      </c>
      <c r="G347" s="115">
        <f>VLOOKUP($A347,'DO NOT MODIFY'!$A$5:$S$631,6,FALSE)</f>
        <v>10</v>
      </c>
      <c r="H347" s="151"/>
      <c r="I347" s="148" t="str">
        <f>VLOOKUP($A347,'DO NOT MODIFY'!$A$5:$S$631,10,FALSE)</f>
        <v>#1</v>
      </c>
      <c r="J347" s="115">
        <f>VLOOKUP($A347,'DO NOT MODIFY'!$A$5:$S$631,11,FALSE)</f>
        <v>1</v>
      </c>
      <c r="K347" s="115">
        <f>VLOOKUP($A347,'DO NOT MODIFY'!$A$5:$S$631,12,FALSE)</f>
        <v>4.0000000000000001E-3</v>
      </c>
      <c r="L347" s="117">
        <f t="shared" si="30"/>
        <v>0</v>
      </c>
      <c r="M347" s="117">
        <f t="shared" si="31"/>
        <v>0</v>
      </c>
      <c r="N347" s="117">
        <f t="shared" si="32"/>
        <v>0</v>
      </c>
      <c r="O347" s="117">
        <f t="shared" si="33"/>
        <v>0</v>
      </c>
      <c r="P347" s="117">
        <f t="shared" si="34"/>
        <v>0</v>
      </c>
      <c r="Q347" s="117">
        <f t="shared" si="35"/>
        <v>0</v>
      </c>
    </row>
    <row r="348" spans="1:17" ht="15" x14ac:dyDescent="0.2">
      <c r="A348" s="88">
        <v>330</v>
      </c>
      <c r="B348" s="115">
        <f>VLOOKUP($A348,'DO NOT MODIFY'!$A$5:$S$631,2,FALSE)</f>
        <v>0</v>
      </c>
      <c r="C348" s="115">
        <f>VLOOKUP($A348,'DO NOT MODIFY'!$A$5:$S$631,3,FALSE)</f>
        <v>0</v>
      </c>
      <c r="D348" s="116" t="str">
        <f>VLOOKUP($A348,'DO NOT MODIFY'!$A$5:$S$631,4,FALSE)</f>
        <v xml:space="preserve">Aster laevis                                      </v>
      </c>
      <c r="E348" s="116" t="str">
        <f>VLOOKUP($A348,'DO NOT MODIFY'!$A$5:$S$631,5,FALSE)</f>
        <v>Smooth Aster</v>
      </c>
      <c r="F348" s="115" t="str">
        <f>VLOOKUP($A348,'DO NOT MODIFY'!$A$5:$S$631,7,FALSE)</f>
        <v>low</v>
      </c>
      <c r="G348" s="115">
        <f>VLOOKUP($A348,'DO NOT MODIFY'!$A$5:$S$631,6,FALSE)</f>
        <v>10</v>
      </c>
      <c r="H348" s="151"/>
      <c r="I348" s="148" t="str">
        <f>VLOOKUP($A348,'DO NOT MODIFY'!$A$5:$S$631,10,FALSE)</f>
        <v>#1</v>
      </c>
      <c r="J348" s="115">
        <f>VLOOKUP($A348,'DO NOT MODIFY'!$A$5:$S$631,11,FALSE)</f>
        <v>1</v>
      </c>
      <c r="K348" s="115">
        <f>VLOOKUP($A348,'DO NOT MODIFY'!$A$5:$S$631,12,FALSE)</f>
        <v>4.0000000000000001E-3</v>
      </c>
      <c r="L348" s="117">
        <f t="shared" si="30"/>
        <v>0</v>
      </c>
      <c r="M348" s="117">
        <f t="shared" si="31"/>
        <v>0</v>
      </c>
      <c r="N348" s="117">
        <f t="shared" si="32"/>
        <v>0</v>
      </c>
      <c r="O348" s="117">
        <f t="shared" si="33"/>
        <v>0</v>
      </c>
      <c r="P348" s="117">
        <f t="shared" si="34"/>
        <v>0</v>
      </c>
      <c r="Q348" s="117">
        <f t="shared" si="35"/>
        <v>0</v>
      </c>
    </row>
    <row r="349" spans="1:17" ht="15" x14ac:dyDescent="0.2">
      <c r="A349" s="88">
        <v>331</v>
      </c>
      <c r="B349" s="115">
        <f>VLOOKUP($A349,'DO NOT MODIFY'!$A$5:$S$631,2,FALSE)</f>
        <v>0</v>
      </c>
      <c r="C349" s="115">
        <f>VLOOKUP($A349,'DO NOT MODIFY'!$A$5:$S$631,3,FALSE)</f>
        <v>0</v>
      </c>
      <c r="D349" s="116" t="str">
        <f>VLOOKUP($A349,'DO NOT MODIFY'!$A$5:$S$631,4,FALSE)</f>
        <v xml:space="preserve">Aubrieta deltoidea 'Purple Gem'                   </v>
      </c>
      <c r="E349" s="116" t="str">
        <f>VLOOKUP($A349,'DO NOT MODIFY'!$A$5:$S$631,5,FALSE)</f>
        <v>Purple Rockcress</v>
      </c>
      <c r="F349" s="115" t="str">
        <f>VLOOKUP($A349,'DO NOT MODIFY'!$A$5:$S$631,7,FALSE)</f>
        <v>low</v>
      </c>
      <c r="G349" s="115">
        <f>VLOOKUP($A349,'DO NOT MODIFY'!$A$5:$S$631,6,FALSE)</f>
        <v>3</v>
      </c>
      <c r="H349" s="151"/>
      <c r="I349" s="148" t="str">
        <f>VLOOKUP($A349,'DO NOT MODIFY'!$A$5:$S$631,10,FALSE)</f>
        <v>#1</v>
      </c>
      <c r="J349" s="115">
        <f>VLOOKUP($A349,'DO NOT MODIFY'!$A$5:$S$631,11,FALSE)</f>
        <v>1</v>
      </c>
      <c r="K349" s="115">
        <f>VLOOKUP($A349,'DO NOT MODIFY'!$A$5:$S$631,12,FALSE)</f>
        <v>4.0000000000000001E-3</v>
      </c>
      <c r="L349" s="117">
        <f t="shared" si="30"/>
        <v>0</v>
      </c>
      <c r="M349" s="117">
        <f t="shared" si="31"/>
        <v>0</v>
      </c>
      <c r="N349" s="117">
        <f t="shared" si="32"/>
        <v>0</v>
      </c>
      <c r="O349" s="117">
        <f t="shared" si="33"/>
        <v>0</v>
      </c>
      <c r="P349" s="117">
        <f t="shared" si="34"/>
        <v>0</v>
      </c>
      <c r="Q349" s="117">
        <f t="shared" si="35"/>
        <v>0</v>
      </c>
    </row>
    <row r="350" spans="1:17" ht="15" x14ac:dyDescent="0.2">
      <c r="A350" s="88">
        <v>332</v>
      </c>
      <c r="B350" s="115">
        <f>VLOOKUP($A350,'DO NOT MODIFY'!$A$5:$S$631,2,FALSE)</f>
        <v>0</v>
      </c>
      <c r="C350" s="115">
        <f>VLOOKUP($A350,'DO NOT MODIFY'!$A$5:$S$631,3,FALSE)</f>
        <v>0</v>
      </c>
      <c r="D350" s="116" t="str">
        <f>VLOOKUP($A350,'DO NOT MODIFY'!$A$5:$S$631,4,FALSE)</f>
        <v>Aurinia saxatalis 'Gold Ball'</v>
      </c>
      <c r="E350" s="116" t="str">
        <f>VLOOKUP($A350,'DO NOT MODIFY'!$A$5:$S$631,5,FALSE)</f>
        <v xml:space="preserve">Basket-of-gold </v>
      </c>
      <c r="F350" s="115" t="str">
        <f>VLOOKUP($A350,'DO NOT MODIFY'!$A$5:$S$631,7,FALSE)</f>
        <v>low</v>
      </c>
      <c r="G350" s="115">
        <f>VLOOKUP($A350,'DO NOT MODIFY'!$A$5:$S$631,6,FALSE)</f>
        <v>10</v>
      </c>
      <c r="H350" s="151"/>
      <c r="I350" s="148" t="str">
        <f>VLOOKUP($A350,'DO NOT MODIFY'!$A$5:$S$631,10,FALSE)</f>
        <v>#1</v>
      </c>
      <c r="J350" s="115">
        <f>VLOOKUP($A350,'DO NOT MODIFY'!$A$5:$S$631,11,FALSE)</f>
        <v>1</v>
      </c>
      <c r="K350" s="115">
        <f>VLOOKUP($A350,'DO NOT MODIFY'!$A$5:$S$631,12,FALSE)</f>
        <v>4.0000000000000001E-3</v>
      </c>
      <c r="L350" s="117">
        <f t="shared" si="30"/>
        <v>0</v>
      </c>
      <c r="M350" s="117">
        <f t="shared" si="31"/>
        <v>0</v>
      </c>
      <c r="N350" s="117">
        <f t="shared" si="32"/>
        <v>0</v>
      </c>
      <c r="O350" s="117">
        <f t="shared" si="33"/>
        <v>0</v>
      </c>
      <c r="P350" s="117">
        <f t="shared" si="34"/>
        <v>0</v>
      </c>
      <c r="Q350" s="117">
        <f t="shared" si="35"/>
        <v>0</v>
      </c>
    </row>
    <row r="351" spans="1:17" ht="15" x14ac:dyDescent="0.2">
      <c r="A351" s="88">
        <v>333</v>
      </c>
      <c r="B351" s="115">
        <f>VLOOKUP($A351,'DO NOT MODIFY'!$A$5:$S$631,2,FALSE)</f>
        <v>0</v>
      </c>
      <c r="C351" s="115">
        <f>VLOOKUP($A351,'DO NOT MODIFY'!$A$5:$S$631,3,FALSE)</f>
        <v>0</v>
      </c>
      <c r="D351" s="116" t="str">
        <f>VLOOKUP($A351,'DO NOT MODIFY'!$A$5:$S$631,4,FALSE)</f>
        <v xml:space="preserve">Baptisia australis                                </v>
      </c>
      <c r="E351" s="116" t="str">
        <f>VLOOKUP($A351,'DO NOT MODIFY'!$A$5:$S$631,5,FALSE)</f>
        <v>False Indigo</v>
      </c>
      <c r="F351" s="115" t="str">
        <f>VLOOKUP($A351,'DO NOT MODIFY'!$A$5:$S$631,7,FALSE)</f>
        <v>low</v>
      </c>
      <c r="G351" s="115">
        <f>VLOOKUP($A351,'DO NOT MODIFY'!$A$5:$S$631,6,FALSE)</f>
        <v>10</v>
      </c>
      <c r="H351" s="151"/>
      <c r="I351" s="148" t="str">
        <f>VLOOKUP($A351,'DO NOT MODIFY'!$A$5:$S$631,10,FALSE)</f>
        <v>#1</v>
      </c>
      <c r="J351" s="115">
        <f>VLOOKUP($A351,'DO NOT MODIFY'!$A$5:$S$631,11,FALSE)</f>
        <v>1</v>
      </c>
      <c r="K351" s="115">
        <f>VLOOKUP($A351,'DO NOT MODIFY'!$A$5:$S$631,12,FALSE)</f>
        <v>4.0000000000000001E-3</v>
      </c>
      <c r="L351" s="117">
        <f t="shared" si="30"/>
        <v>0</v>
      </c>
      <c r="M351" s="117">
        <f t="shared" si="31"/>
        <v>0</v>
      </c>
      <c r="N351" s="117">
        <f t="shared" si="32"/>
        <v>0</v>
      </c>
      <c r="O351" s="117">
        <f t="shared" si="33"/>
        <v>0</v>
      </c>
      <c r="P351" s="117">
        <f t="shared" si="34"/>
        <v>0</v>
      </c>
      <c r="Q351" s="117">
        <f t="shared" si="35"/>
        <v>0</v>
      </c>
    </row>
    <row r="352" spans="1:17" ht="15" x14ac:dyDescent="0.2">
      <c r="A352" s="88">
        <v>334</v>
      </c>
      <c r="B352" s="115">
        <f>VLOOKUP($A352,'DO NOT MODIFY'!$A$5:$S$631,2,FALSE)</f>
        <v>0</v>
      </c>
      <c r="C352" s="115">
        <f>VLOOKUP($A352,'DO NOT MODIFY'!$A$5:$S$631,3,FALSE)</f>
        <v>0</v>
      </c>
      <c r="D352" s="116" t="str">
        <f>VLOOKUP($A352,'DO NOT MODIFY'!$A$5:$S$631,4,FALSE)</f>
        <v xml:space="preserve">Bergenia cordifolia </v>
      </c>
      <c r="E352" s="116" t="str">
        <f>VLOOKUP($A352,'DO NOT MODIFY'!$A$5:$S$631,5,FALSE)</f>
        <v>Bergenia</v>
      </c>
      <c r="F352" s="115" t="str">
        <f>VLOOKUP($A352,'DO NOT MODIFY'!$A$5:$S$631,7,FALSE)</f>
        <v>moderate</v>
      </c>
      <c r="G352" s="115">
        <f>VLOOKUP($A352,'DO NOT MODIFY'!$A$5:$S$631,6,FALSE)</f>
        <v>10</v>
      </c>
      <c r="H352" s="151"/>
      <c r="I352" s="148" t="str">
        <f>VLOOKUP($A352,'DO NOT MODIFY'!$A$5:$S$631,10,FALSE)</f>
        <v>#1</v>
      </c>
      <c r="J352" s="115">
        <f>VLOOKUP($A352,'DO NOT MODIFY'!$A$5:$S$631,11,FALSE)</f>
        <v>1</v>
      </c>
      <c r="K352" s="115">
        <f>VLOOKUP($A352,'DO NOT MODIFY'!$A$5:$S$631,12,FALSE)</f>
        <v>4.0000000000000001E-3</v>
      </c>
      <c r="L352" s="117">
        <f t="shared" si="30"/>
        <v>0</v>
      </c>
      <c r="M352" s="117">
        <f t="shared" si="31"/>
        <v>0</v>
      </c>
      <c r="N352" s="117">
        <f t="shared" si="32"/>
        <v>0</v>
      </c>
      <c r="O352" s="117">
        <f t="shared" si="33"/>
        <v>1</v>
      </c>
      <c r="P352" s="117">
        <f t="shared" si="34"/>
        <v>0</v>
      </c>
      <c r="Q352" s="117">
        <f t="shared" si="35"/>
        <v>0</v>
      </c>
    </row>
    <row r="353" spans="1:17" ht="15" x14ac:dyDescent="0.2">
      <c r="A353" s="88">
        <v>335</v>
      </c>
      <c r="B353" s="115">
        <f>VLOOKUP($A353,'DO NOT MODIFY'!$A$5:$S$631,2,FALSE)</f>
        <v>0</v>
      </c>
      <c r="C353" s="115">
        <f>VLOOKUP($A353,'DO NOT MODIFY'!$A$5:$S$631,3,FALSE)</f>
        <v>0</v>
      </c>
      <c r="D353" s="116" t="str">
        <f>VLOOKUP($A353,'DO NOT MODIFY'!$A$5:$S$631,4,FALSE)</f>
        <v xml:space="preserve">Berlandiera lyrata </v>
      </c>
      <c r="E353" s="116" t="str">
        <f>VLOOKUP($A353,'DO NOT MODIFY'!$A$5:$S$631,5,FALSE)</f>
        <v xml:space="preserve">Chocolate Flower </v>
      </c>
      <c r="F353" s="115" t="str">
        <f>VLOOKUP($A353,'DO NOT MODIFY'!$A$5:$S$631,7,FALSE)</f>
        <v>very low</v>
      </c>
      <c r="G353" s="115">
        <f>VLOOKUP($A353,'DO NOT MODIFY'!$A$5:$S$631,6,FALSE)</f>
        <v>5</v>
      </c>
      <c r="H353" s="151"/>
      <c r="I353" s="148" t="str">
        <f>VLOOKUP($A353,'DO NOT MODIFY'!$A$5:$S$631,10,FALSE)</f>
        <v>#1</v>
      </c>
      <c r="J353" s="115">
        <f>VLOOKUP($A353,'DO NOT MODIFY'!$A$5:$S$631,11,FALSE)</f>
        <v>0.5</v>
      </c>
      <c r="K353" s="115">
        <f>VLOOKUP($A353,'DO NOT MODIFY'!$A$5:$S$631,12,FALSE)</f>
        <v>2E-3</v>
      </c>
      <c r="L353" s="117">
        <f t="shared" si="30"/>
        <v>0</v>
      </c>
      <c r="M353" s="117">
        <f t="shared" si="31"/>
        <v>0</v>
      </c>
      <c r="N353" s="117">
        <f t="shared" si="32"/>
        <v>0</v>
      </c>
      <c r="O353" s="117">
        <f t="shared" si="33"/>
        <v>0</v>
      </c>
      <c r="P353" s="117">
        <f t="shared" si="34"/>
        <v>0</v>
      </c>
      <c r="Q353" s="117">
        <f t="shared" si="35"/>
        <v>0</v>
      </c>
    </row>
    <row r="354" spans="1:17" ht="15" x14ac:dyDescent="0.2">
      <c r="A354" s="88">
        <v>336</v>
      </c>
      <c r="B354" s="115">
        <f>VLOOKUP($A354,'DO NOT MODIFY'!$A$5:$S$631,2,FALSE)</f>
        <v>0</v>
      </c>
      <c r="C354" s="115">
        <f>VLOOKUP($A354,'DO NOT MODIFY'!$A$5:$S$631,3,FALSE)</f>
        <v>0</v>
      </c>
      <c r="D354" s="116" t="str">
        <f>VLOOKUP($A354,'DO NOT MODIFY'!$A$5:$S$631,4,FALSE)</f>
        <v xml:space="preserve">Brunnera macrophylla </v>
      </c>
      <c r="E354" s="116" t="str">
        <f>VLOOKUP($A354,'DO NOT MODIFY'!$A$5:$S$631,5,FALSE)</f>
        <v xml:space="preserve">False Forget-Me-Not </v>
      </c>
      <c r="F354" s="115" t="str">
        <f>VLOOKUP($A354,'DO NOT MODIFY'!$A$5:$S$631,7,FALSE)</f>
        <v>moderate</v>
      </c>
      <c r="G354" s="115">
        <f>VLOOKUP($A354,'DO NOT MODIFY'!$A$5:$S$631,6,FALSE)</f>
        <v>5</v>
      </c>
      <c r="H354" s="151"/>
      <c r="I354" s="148" t="str">
        <f>VLOOKUP($A354,'DO NOT MODIFY'!$A$5:$S$631,10,FALSE)</f>
        <v>#1</v>
      </c>
      <c r="J354" s="115">
        <f>VLOOKUP($A354,'DO NOT MODIFY'!$A$5:$S$631,11,FALSE)</f>
        <v>1</v>
      </c>
      <c r="K354" s="115">
        <f>VLOOKUP($A354,'DO NOT MODIFY'!$A$5:$S$631,12,FALSE)</f>
        <v>4.0000000000000001E-3</v>
      </c>
      <c r="L354" s="117">
        <f t="shared" si="30"/>
        <v>0</v>
      </c>
      <c r="M354" s="117">
        <f t="shared" si="31"/>
        <v>0</v>
      </c>
      <c r="N354" s="117">
        <f t="shared" si="32"/>
        <v>0</v>
      </c>
      <c r="O354" s="117">
        <f t="shared" si="33"/>
        <v>1</v>
      </c>
      <c r="P354" s="117">
        <f t="shared" si="34"/>
        <v>0</v>
      </c>
      <c r="Q354" s="117">
        <f t="shared" si="35"/>
        <v>0</v>
      </c>
    </row>
    <row r="355" spans="1:17" ht="15" x14ac:dyDescent="0.2">
      <c r="A355" s="88">
        <v>337</v>
      </c>
      <c r="B355" s="115">
        <f>VLOOKUP($A355,'DO NOT MODIFY'!$A$5:$S$631,2,FALSE)</f>
        <v>0</v>
      </c>
      <c r="C355" s="115">
        <f>VLOOKUP($A355,'DO NOT MODIFY'!$A$5:$S$631,3,FALSE)</f>
        <v>0</v>
      </c>
      <c r="D355" s="116" t="str">
        <f>VLOOKUP($A355,'DO NOT MODIFY'!$A$5:$S$631,4,FALSE)</f>
        <v xml:space="preserve">Callirhoe alcaeoides 'Logan Calhoun'              </v>
      </c>
      <c r="E355" s="116" t="str">
        <f>VLOOKUP($A355,'DO NOT MODIFY'!$A$5:$S$631,5,FALSE)</f>
        <v>White Prairie Winecups</v>
      </c>
      <c r="F355" s="115" t="str">
        <f>VLOOKUP($A355,'DO NOT MODIFY'!$A$5:$S$631,7,FALSE)</f>
        <v>very low</v>
      </c>
      <c r="G355" s="115">
        <f>VLOOKUP($A355,'DO NOT MODIFY'!$A$5:$S$631,6,FALSE)</f>
        <v>10</v>
      </c>
      <c r="H355" s="151"/>
      <c r="I355" s="148" t="str">
        <f>VLOOKUP($A355,'DO NOT MODIFY'!$A$5:$S$631,10,FALSE)</f>
        <v>#1</v>
      </c>
      <c r="J355" s="115">
        <f>VLOOKUP($A355,'DO NOT MODIFY'!$A$5:$S$631,11,FALSE)</f>
        <v>0.5</v>
      </c>
      <c r="K355" s="115">
        <f>VLOOKUP($A355,'DO NOT MODIFY'!$A$5:$S$631,12,FALSE)</f>
        <v>2E-3</v>
      </c>
      <c r="L355" s="117">
        <f t="shared" si="30"/>
        <v>0</v>
      </c>
      <c r="M355" s="117">
        <f t="shared" si="31"/>
        <v>0</v>
      </c>
      <c r="N355" s="117">
        <f t="shared" si="32"/>
        <v>0</v>
      </c>
      <c r="O355" s="117">
        <f t="shared" si="33"/>
        <v>0</v>
      </c>
      <c r="P355" s="117">
        <f t="shared" si="34"/>
        <v>0</v>
      </c>
      <c r="Q355" s="117">
        <f t="shared" si="35"/>
        <v>0</v>
      </c>
    </row>
    <row r="356" spans="1:17" ht="15" x14ac:dyDescent="0.2">
      <c r="A356" s="88">
        <v>338</v>
      </c>
      <c r="B356" s="115">
        <f>VLOOKUP($A356,'DO NOT MODIFY'!$A$5:$S$631,2,FALSE)</f>
        <v>0</v>
      </c>
      <c r="C356" s="115">
        <f>VLOOKUP($A356,'DO NOT MODIFY'!$A$5:$S$631,3,FALSE)</f>
        <v>0</v>
      </c>
      <c r="D356" s="116" t="str">
        <f>VLOOKUP($A356,'DO NOT MODIFY'!$A$5:$S$631,4,FALSE)</f>
        <v xml:space="preserve">Callirhoe involucrata </v>
      </c>
      <c r="E356" s="116" t="str">
        <f>VLOOKUP($A356,'DO NOT MODIFY'!$A$5:$S$631,5,FALSE)</f>
        <v xml:space="preserve">Poppy Mallow </v>
      </c>
      <c r="F356" s="115" t="str">
        <f>VLOOKUP($A356,'DO NOT MODIFY'!$A$5:$S$631,7,FALSE)</f>
        <v>very low</v>
      </c>
      <c r="G356" s="115">
        <f>VLOOKUP($A356,'DO NOT MODIFY'!$A$5:$S$631,6,FALSE)</f>
        <v>10</v>
      </c>
      <c r="H356" s="151"/>
      <c r="I356" s="148" t="str">
        <f>VLOOKUP($A356,'DO NOT MODIFY'!$A$5:$S$631,10,FALSE)</f>
        <v>#1</v>
      </c>
      <c r="J356" s="115">
        <f>VLOOKUP($A356,'DO NOT MODIFY'!$A$5:$S$631,11,FALSE)</f>
        <v>0.5</v>
      </c>
      <c r="K356" s="115">
        <f>VLOOKUP($A356,'DO NOT MODIFY'!$A$5:$S$631,12,FALSE)</f>
        <v>2E-3</v>
      </c>
      <c r="L356" s="117">
        <f t="shared" si="30"/>
        <v>0</v>
      </c>
      <c r="M356" s="117">
        <f t="shared" si="31"/>
        <v>0</v>
      </c>
      <c r="N356" s="117">
        <f t="shared" si="32"/>
        <v>0</v>
      </c>
      <c r="O356" s="117">
        <f t="shared" si="33"/>
        <v>0</v>
      </c>
      <c r="P356" s="117">
        <f t="shared" si="34"/>
        <v>0</v>
      </c>
      <c r="Q356" s="117">
        <f t="shared" si="35"/>
        <v>0</v>
      </c>
    </row>
    <row r="357" spans="1:17" ht="15" x14ac:dyDescent="0.2">
      <c r="A357" s="88">
        <v>339</v>
      </c>
      <c r="B357" s="115">
        <f>VLOOKUP($A357,'DO NOT MODIFY'!$A$5:$S$631,2,FALSE)</f>
        <v>0</v>
      </c>
      <c r="C357" s="115">
        <f>VLOOKUP($A357,'DO NOT MODIFY'!$A$5:$S$631,3,FALSE)</f>
        <v>0</v>
      </c>
      <c r="D357" s="116" t="str">
        <f>VLOOKUP($A357,'DO NOT MODIFY'!$A$5:$S$631,4,FALSE)</f>
        <v>Calylophus serrulatus 'Prairie Lode'</v>
      </c>
      <c r="E357" s="116" t="str">
        <f>VLOOKUP($A357,'DO NOT MODIFY'!$A$5:$S$631,5,FALSE)</f>
        <v xml:space="preserve">Prairie Lode Sundrops </v>
      </c>
      <c r="F357" s="115" t="str">
        <f>VLOOKUP($A357,'DO NOT MODIFY'!$A$5:$S$631,7,FALSE)</f>
        <v>very low</v>
      </c>
      <c r="G357" s="115">
        <f>VLOOKUP($A357,'DO NOT MODIFY'!$A$5:$S$631,6,FALSE)</f>
        <v>10</v>
      </c>
      <c r="H357" s="151"/>
      <c r="I357" s="148" t="str">
        <f>VLOOKUP($A357,'DO NOT MODIFY'!$A$5:$S$631,10,FALSE)</f>
        <v>#1</v>
      </c>
      <c r="J357" s="115">
        <f>VLOOKUP($A357,'DO NOT MODIFY'!$A$5:$S$631,11,FALSE)</f>
        <v>0.5</v>
      </c>
      <c r="K357" s="115">
        <f>VLOOKUP($A357,'DO NOT MODIFY'!$A$5:$S$631,12,FALSE)</f>
        <v>2E-3</v>
      </c>
      <c r="L357" s="117">
        <f t="shared" si="30"/>
        <v>0</v>
      </c>
      <c r="M357" s="117">
        <f t="shared" si="31"/>
        <v>0</v>
      </c>
      <c r="N357" s="117">
        <f t="shared" si="32"/>
        <v>0</v>
      </c>
      <c r="O357" s="117">
        <f t="shared" si="33"/>
        <v>0</v>
      </c>
      <c r="P357" s="117">
        <f t="shared" si="34"/>
        <v>0</v>
      </c>
      <c r="Q357" s="117">
        <f t="shared" si="35"/>
        <v>0</v>
      </c>
    </row>
    <row r="358" spans="1:17" ht="15" x14ac:dyDescent="0.2">
      <c r="A358" s="88">
        <v>340</v>
      </c>
      <c r="B358" s="115">
        <f>VLOOKUP($A358,'DO NOT MODIFY'!$A$5:$S$631,2,FALSE)</f>
        <v>0</v>
      </c>
      <c r="C358" s="115">
        <f>VLOOKUP($A358,'DO NOT MODIFY'!$A$5:$S$631,3,FALSE)</f>
        <v>0</v>
      </c>
      <c r="D358" s="116" t="str">
        <f>VLOOKUP($A358,'DO NOT MODIFY'!$A$5:$S$631,4,FALSE)</f>
        <v>Calyophus hartwegii fendleri</v>
      </c>
      <c r="E358" s="116" t="str">
        <f>VLOOKUP($A358,'DO NOT MODIFY'!$A$5:$S$631,5,FALSE)</f>
        <v>Fendler's Sundrops</v>
      </c>
      <c r="F358" s="115" t="str">
        <f>VLOOKUP($A358,'DO NOT MODIFY'!$A$5:$S$631,7,FALSE)</f>
        <v>low</v>
      </c>
      <c r="G358" s="115">
        <f>VLOOKUP($A358,'DO NOT MODIFY'!$A$5:$S$631,6,FALSE)</f>
        <v>10</v>
      </c>
      <c r="H358" s="151"/>
      <c r="I358" s="148" t="str">
        <f>VLOOKUP($A358,'DO NOT MODIFY'!$A$5:$S$631,10,FALSE)</f>
        <v>#1</v>
      </c>
      <c r="J358" s="115">
        <f>VLOOKUP($A358,'DO NOT MODIFY'!$A$5:$S$631,11,FALSE)</f>
        <v>1</v>
      </c>
      <c r="K358" s="115">
        <f>VLOOKUP($A358,'DO NOT MODIFY'!$A$5:$S$631,12,FALSE)</f>
        <v>4.0000000000000001E-3</v>
      </c>
      <c r="L358" s="117">
        <f t="shared" si="30"/>
        <v>0</v>
      </c>
      <c r="M358" s="117">
        <f t="shared" si="31"/>
        <v>0</v>
      </c>
      <c r="N358" s="117">
        <f t="shared" si="32"/>
        <v>0</v>
      </c>
      <c r="O358" s="117">
        <f t="shared" si="33"/>
        <v>0</v>
      </c>
      <c r="P358" s="117">
        <f t="shared" si="34"/>
        <v>0</v>
      </c>
      <c r="Q358" s="117">
        <f t="shared" si="35"/>
        <v>0</v>
      </c>
    </row>
    <row r="359" spans="1:17" ht="15" x14ac:dyDescent="0.2">
      <c r="A359" s="88">
        <v>341</v>
      </c>
      <c r="B359" s="115">
        <f>VLOOKUP($A359,'DO NOT MODIFY'!$A$5:$S$631,2,FALSE)</f>
        <v>0</v>
      </c>
      <c r="C359" s="115">
        <f>VLOOKUP($A359,'DO NOT MODIFY'!$A$5:$S$631,3,FALSE)</f>
        <v>0</v>
      </c>
      <c r="D359" s="116" t="str">
        <f>VLOOKUP($A359,'DO NOT MODIFY'!$A$5:$S$631,4,FALSE)</f>
        <v>Campanula sp. (all cultivars)</v>
      </c>
      <c r="E359" s="116" t="str">
        <f>VLOOKUP($A359,'DO NOT MODIFY'!$A$5:$S$631,5,FALSE)</f>
        <v xml:space="preserve">Bellflower </v>
      </c>
      <c r="F359" s="115" t="str">
        <f>VLOOKUP($A359,'DO NOT MODIFY'!$A$5:$S$631,7,FALSE)</f>
        <v>moderate</v>
      </c>
      <c r="G359" s="115">
        <f>VLOOKUP($A359,'DO NOT MODIFY'!$A$5:$S$631,6,FALSE)</f>
        <v>5</v>
      </c>
      <c r="H359" s="151"/>
      <c r="I359" s="148" t="str">
        <f>VLOOKUP($A359,'DO NOT MODIFY'!$A$5:$S$631,10,FALSE)</f>
        <v>#1</v>
      </c>
      <c r="J359" s="115">
        <f>VLOOKUP($A359,'DO NOT MODIFY'!$A$5:$S$631,11,FALSE)</f>
        <v>1</v>
      </c>
      <c r="K359" s="115">
        <f>VLOOKUP($A359,'DO NOT MODIFY'!$A$5:$S$631,12,FALSE)</f>
        <v>4.0000000000000001E-3</v>
      </c>
      <c r="L359" s="117">
        <f t="shared" si="30"/>
        <v>0</v>
      </c>
      <c r="M359" s="117">
        <f t="shared" si="31"/>
        <v>0</v>
      </c>
      <c r="N359" s="117">
        <f t="shared" si="32"/>
        <v>0</v>
      </c>
      <c r="O359" s="117">
        <f t="shared" si="33"/>
        <v>1</v>
      </c>
      <c r="P359" s="117">
        <f t="shared" si="34"/>
        <v>0</v>
      </c>
      <c r="Q359" s="117">
        <f t="shared" si="35"/>
        <v>0</v>
      </c>
    </row>
    <row r="360" spans="1:17" ht="15" x14ac:dyDescent="0.2">
      <c r="A360" s="88">
        <v>342</v>
      </c>
      <c r="B360" s="115">
        <f>VLOOKUP($A360,'DO NOT MODIFY'!$A$5:$S$631,2,FALSE)</f>
        <v>0</v>
      </c>
      <c r="C360" s="115">
        <f>VLOOKUP($A360,'DO NOT MODIFY'!$A$5:$S$631,3,FALSE)</f>
        <v>0</v>
      </c>
      <c r="D360" s="116" t="str">
        <f>VLOOKUP($A360,'DO NOT MODIFY'!$A$5:$S$631,4,FALSE)</f>
        <v xml:space="preserve">Catananche caerulea                               </v>
      </c>
      <c r="E360" s="116" t="str">
        <f>VLOOKUP($A360,'DO NOT MODIFY'!$A$5:$S$631,5,FALSE)</f>
        <v>Cupid's Dart</v>
      </c>
      <c r="F360" s="115" t="str">
        <f>VLOOKUP($A360,'DO NOT MODIFY'!$A$5:$S$631,7,FALSE)</f>
        <v>low</v>
      </c>
      <c r="G360" s="115">
        <f>VLOOKUP($A360,'DO NOT MODIFY'!$A$5:$S$631,6,FALSE)</f>
        <v>10</v>
      </c>
      <c r="H360" s="151"/>
      <c r="I360" s="148" t="str">
        <f>VLOOKUP($A360,'DO NOT MODIFY'!$A$5:$S$631,10,FALSE)</f>
        <v>#1</v>
      </c>
      <c r="J360" s="115">
        <f>VLOOKUP($A360,'DO NOT MODIFY'!$A$5:$S$631,11,FALSE)</f>
        <v>1</v>
      </c>
      <c r="K360" s="115">
        <f>VLOOKUP($A360,'DO NOT MODIFY'!$A$5:$S$631,12,FALSE)</f>
        <v>4.0000000000000001E-3</v>
      </c>
      <c r="L360" s="117">
        <f t="shared" si="30"/>
        <v>0</v>
      </c>
      <c r="M360" s="117">
        <f t="shared" si="31"/>
        <v>0</v>
      </c>
      <c r="N360" s="117">
        <f t="shared" si="32"/>
        <v>0</v>
      </c>
      <c r="O360" s="117">
        <f t="shared" si="33"/>
        <v>0</v>
      </c>
      <c r="P360" s="117">
        <f t="shared" si="34"/>
        <v>0</v>
      </c>
      <c r="Q360" s="117">
        <f t="shared" si="35"/>
        <v>0</v>
      </c>
    </row>
    <row r="361" spans="1:17" ht="15" x14ac:dyDescent="0.2">
      <c r="A361" s="88">
        <v>343</v>
      </c>
      <c r="B361" s="115">
        <f>VLOOKUP($A361,'DO NOT MODIFY'!$A$5:$S$631,2,FALSE)</f>
        <v>0</v>
      </c>
      <c r="C361" s="115">
        <f>VLOOKUP($A361,'DO NOT MODIFY'!$A$5:$S$631,3,FALSE)</f>
        <v>0</v>
      </c>
      <c r="D361" s="116" t="str">
        <f>VLOOKUP($A361,'DO NOT MODIFY'!$A$5:$S$631,4,FALSE)</f>
        <v>Centaurea cyanus</v>
      </c>
      <c r="E361" s="116" t="str">
        <f>VLOOKUP($A361,'DO NOT MODIFY'!$A$5:$S$631,5,FALSE)</f>
        <v>Cornflower</v>
      </c>
      <c r="F361" s="115" t="str">
        <f>VLOOKUP($A361,'DO NOT MODIFY'!$A$5:$S$631,7,FALSE)</f>
        <v>dry</v>
      </c>
      <c r="G361" s="115">
        <f>VLOOKUP($A361,'DO NOT MODIFY'!$A$5:$S$631,6,FALSE)</f>
        <v>5</v>
      </c>
      <c r="H361" s="151"/>
      <c r="I361" s="148" t="str">
        <f>VLOOKUP($A361,'DO NOT MODIFY'!$A$5:$S$631,10,FALSE)</f>
        <v>#1</v>
      </c>
      <c r="J361" s="115">
        <f>VLOOKUP($A361,'DO NOT MODIFY'!$A$5:$S$631,11,FALSE)</f>
        <v>1</v>
      </c>
      <c r="K361" s="115">
        <f>VLOOKUP($A361,'DO NOT MODIFY'!$A$5:$S$631,12,FALSE)</f>
        <v>4.0000000000000001E-3</v>
      </c>
      <c r="L361" s="117">
        <f t="shared" si="30"/>
        <v>0</v>
      </c>
      <c r="M361" s="117">
        <f t="shared" si="31"/>
        <v>0</v>
      </c>
      <c r="N361" s="117">
        <f t="shared" si="32"/>
        <v>0</v>
      </c>
      <c r="O361" s="117">
        <f t="shared" si="33"/>
        <v>0</v>
      </c>
      <c r="P361" s="117">
        <f t="shared" si="34"/>
        <v>0</v>
      </c>
      <c r="Q361" s="117">
        <f t="shared" si="35"/>
        <v>0</v>
      </c>
    </row>
    <row r="362" spans="1:17" ht="15" x14ac:dyDescent="0.2">
      <c r="A362" s="88">
        <v>344</v>
      </c>
      <c r="B362" s="115">
        <f>VLOOKUP($A362,'DO NOT MODIFY'!$A$5:$S$631,2,FALSE)</f>
        <v>0</v>
      </c>
      <c r="C362" s="115">
        <f>VLOOKUP($A362,'DO NOT MODIFY'!$A$5:$S$631,3,FALSE)</f>
        <v>0</v>
      </c>
      <c r="D362" s="116" t="str">
        <f>VLOOKUP($A362,'DO NOT MODIFY'!$A$5:$S$631,4,FALSE)</f>
        <v xml:space="preserve">Centaurea dealbata                                </v>
      </c>
      <c r="E362" s="116" t="str">
        <f>VLOOKUP($A362,'DO NOT MODIFY'!$A$5:$S$631,5,FALSE)</f>
        <v>Pink Bachelor Button</v>
      </c>
      <c r="F362" s="115" t="str">
        <f>VLOOKUP($A362,'DO NOT MODIFY'!$A$5:$S$631,7,FALSE)</f>
        <v>low</v>
      </c>
      <c r="G362" s="115">
        <f>VLOOKUP($A362,'DO NOT MODIFY'!$A$5:$S$631,6,FALSE)</f>
        <v>10</v>
      </c>
      <c r="H362" s="151"/>
      <c r="I362" s="148" t="str">
        <f>VLOOKUP($A362,'DO NOT MODIFY'!$A$5:$S$631,10,FALSE)</f>
        <v>#1</v>
      </c>
      <c r="J362" s="115">
        <f>VLOOKUP($A362,'DO NOT MODIFY'!$A$5:$S$631,11,FALSE)</f>
        <v>1</v>
      </c>
      <c r="K362" s="115">
        <f>VLOOKUP($A362,'DO NOT MODIFY'!$A$5:$S$631,12,FALSE)</f>
        <v>4.0000000000000001E-3</v>
      </c>
      <c r="L362" s="117">
        <f t="shared" si="30"/>
        <v>0</v>
      </c>
      <c r="M362" s="117">
        <f t="shared" si="31"/>
        <v>0</v>
      </c>
      <c r="N362" s="117">
        <f t="shared" si="32"/>
        <v>0</v>
      </c>
      <c r="O362" s="117">
        <f t="shared" si="33"/>
        <v>0</v>
      </c>
      <c r="P362" s="117">
        <f t="shared" si="34"/>
        <v>0</v>
      </c>
      <c r="Q362" s="117">
        <f t="shared" si="35"/>
        <v>0</v>
      </c>
    </row>
    <row r="363" spans="1:17" ht="15" x14ac:dyDescent="0.2">
      <c r="A363" s="88">
        <v>345</v>
      </c>
      <c r="B363" s="115">
        <f>VLOOKUP($A363,'DO NOT MODIFY'!$A$5:$S$631,2,FALSE)</f>
        <v>0</v>
      </c>
      <c r="C363" s="115">
        <f>VLOOKUP($A363,'DO NOT MODIFY'!$A$5:$S$631,3,FALSE)</f>
        <v>0</v>
      </c>
      <c r="D363" s="116" t="str">
        <f>VLOOKUP($A363,'DO NOT MODIFY'!$A$5:$S$631,4,FALSE)</f>
        <v xml:space="preserve">Centaurea montana                                 </v>
      </c>
      <c r="E363" s="116" t="str">
        <f>VLOOKUP($A363,'DO NOT MODIFY'!$A$5:$S$631,5,FALSE)</f>
        <v>Perennial Bachelor Button</v>
      </c>
      <c r="F363" s="115" t="str">
        <f>VLOOKUP($A363,'DO NOT MODIFY'!$A$5:$S$631,7,FALSE)</f>
        <v>low</v>
      </c>
      <c r="G363" s="115">
        <f>VLOOKUP($A363,'DO NOT MODIFY'!$A$5:$S$631,6,FALSE)</f>
        <v>10</v>
      </c>
      <c r="H363" s="151"/>
      <c r="I363" s="148" t="str">
        <f>VLOOKUP($A363,'DO NOT MODIFY'!$A$5:$S$631,10,FALSE)</f>
        <v>#1</v>
      </c>
      <c r="J363" s="115">
        <f>VLOOKUP($A363,'DO NOT MODIFY'!$A$5:$S$631,11,FALSE)</f>
        <v>1</v>
      </c>
      <c r="K363" s="115">
        <f>VLOOKUP($A363,'DO NOT MODIFY'!$A$5:$S$631,12,FALSE)</f>
        <v>4.0000000000000001E-3</v>
      </c>
      <c r="L363" s="117">
        <f t="shared" si="30"/>
        <v>0</v>
      </c>
      <c r="M363" s="117">
        <f t="shared" si="31"/>
        <v>0</v>
      </c>
      <c r="N363" s="117">
        <f t="shared" si="32"/>
        <v>0</v>
      </c>
      <c r="O363" s="117">
        <f t="shared" si="33"/>
        <v>0</v>
      </c>
      <c r="P363" s="117">
        <f t="shared" si="34"/>
        <v>0</v>
      </c>
      <c r="Q363" s="117">
        <f t="shared" si="35"/>
        <v>0</v>
      </c>
    </row>
    <row r="364" spans="1:17" ht="15" x14ac:dyDescent="0.2">
      <c r="A364" s="88">
        <v>346</v>
      </c>
      <c r="B364" s="115">
        <f>VLOOKUP($A364,'DO NOT MODIFY'!$A$5:$S$631,2,FALSE)</f>
        <v>0</v>
      </c>
      <c r="C364" s="115">
        <f>VLOOKUP($A364,'DO NOT MODIFY'!$A$5:$S$631,3,FALSE)</f>
        <v>0</v>
      </c>
      <c r="D364" s="116" t="str">
        <f>VLOOKUP($A364,'DO NOT MODIFY'!$A$5:$S$631,4,FALSE)</f>
        <v xml:space="preserve">Centranthus ruber </v>
      </c>
      <c r="E364" s="116" t="str">
        <f>VLOOKUP($A364,'DO NOT MODIFY'!$A$5:$S$631,5,FALSE)</f>
        <v xml:space="preserve">Jupiter's Beard </v>
      </c>
      <c r="F364" s="115" t="str">
        <f>VLOOKUP($A364,'DO NOT MODIFY'!$A$5:$S$631,7,FALSE)</f>
        <v>very low</v>
      </c>
      <c r="G364" s="115">
        <f>VLOOKUP($A364,'DO NOT MODIFY'!$A$5:$S$631,6,FALSE)</f>
        <v>10</v>
      </c>
      <c r="H364" s="151"/>
      <c r="I364" s="148" t="str">
        <f>VLOOKUP($A364,'DO NOT MODIFY'!$A$5:$S$631,10,FALSE)</f>
        <v>#1</v>
      </c>
      <c r="J364" s="115">
        <f>VLOOKUP($A364,'DO NOT MODIFY'!$A$5:$S$631,11,FALSE)</f>
        <v>1</v>
      </c>
      <c r="K364" s="115">
        <f>VLOOKUP($A364,'DO NOT MODIFY'!$A$5:$S$631,12,FALSE)</f>
        <v>4.0000000000000001E-3</v>
      </c>
      <c r="L364" s="117">
        <f t="shared" si="30"/>
        <v>0</v>
      </c>
      <c r="M364" s="117">
        <f t="shared" si="31"/>
        <v>0</v>
      </c>
      <c r="N364" s="117">
        <f t="shared" si="32"/>
        <v>0</v>
      </c>
      <c r="O364" s="117">
        <f t="shared" si="33"/>
        <v>0</v>
      </c>
      <c r="P364" s="117">
        <f t="shared" si="34"/>
        <v>0</v>
      </c>
      <c r="Q364" s="117">
        <f t="shared" si="35"/>
        <v>0</v>
      </c>
    </row>
    <row r="365" spans="1:17" ht="15" x14ac:dyDescent="0.2">
      <c r="A365" s="88">
        <v>347</v>
      </c>
      <c r="B365" s="115">
        <f>VLOOKUP($A365,'DO NOT MODIFY'!$A$5:$S$631,2,FALSE)</f>
        <v>0</v>
      </c>
      <c r="C365" s="115">
        <f>VLOOKUP($A365,'DO NOT MODIFY'!$A$5:$S$631,3,FALSE)</f>
        <v>0</v>
      </c>
      <c r="D365" s="116" t="str">
        <f>VLOOKUP($A365,'DO NOT MODIFY'!$A$5:$S$631,4,FALSE)</f>
        <v xml:space="preserve">Cerastium tomentosum </v>
      </c>
      <c r="E365" s="116" t="str">
        <f>VLOOKUP($A365,'DO NOT MODIFY'!$A$5:$S$631,5,FALSE)</f>
        <v xml:space="preserve">Snow-In-Summer </v>
      </c>
      <c r="F365" s="115" t="str">
        <f>VLOOKUP($A365,'DO NOT MODIFY'!$A$5:$S$631,7,FALSE)</f>
        <v>very low</v>
      </c>
      <c r="G365" s="115">
        <f>VLOOKUP($A365,'DO NOT MODIFY'!$A$5:$S$631,6,FALSE)</f>
        <v>5</v>
      </c>
      <c r="H365" s="151"/>
      <c r="I365" s="148" t="str">
        <f>VLOOKUP($A365,'DO NOT MODIFY'!$A$5:$S$631,10,FALSE)</f>
        <v>#1</v>
      </c>
      <c r="J365" s="115">
        <f>VLOOKUP($A365,'DO NOT MODIFY'!$A$5:$S$631,11,FALSE)</f>
        <v>1</v>
      </c>
      <c r="K365" s="115">
        <f>VLOOKUP($A365,'DO NOT MODIFY'!$A$5:$S$631,12,FALSE)</f>
        <v>4.0000000000000001E-3</v>
      </c>
      <c r="L365" s="117">
        <f t="shared" si="30"/>
        <v>0</v>
      </c>
      <c r="M365" s="117">
        <f t="shared" si="31"/>
        <v>0</v>
      </c>
      <c r="N365" s="117">
        <f t="shared" si="32"/>
        <v>0</v>
      </c>
      <c r="O365" s="117">
        <f t="shared" si="33"/>
        <v>0</v>
      </c>
      <c r="P365" s="117">
        <f t="shared" si="34"/>
        <v>0</v>
      </c>
      <c r="Q365" s="117">
        <f t="shared" si="35"/>
        <v>0</v>
      </c>
    </row>
    <row r="366" spans="1:17" ht="15" x14ac:dyDescent="0.2">
      <c r="A366" s="88">
        <v>348</v>
      </c>
      <c r="B366" s="115">
        <f>VLOOKUP($A366,'DO NOT MODIFY'!$A$5:$S$631,2,FALSE)</f>
        <v>0</v>
      </c>
      <c r="C366" s="115">
        <f>VLOOKUP($A366,'DO NOT MODIFY'!$A$5:$S$631,3,FALSE)</f>
        <v>0</v>
      </c>
      <c r="D366" s="116" t="str">
        <f>VLOOKUP($A366,'DO NOT MODIFY'!$A$5:$S$631,4,FALSE)</f>
        <v xml:space="preserve">Ceratostigma plumbaginoides </v>
      </c>
      <c r="E366" s="116" t="str">
        <f>VLOOKUP($A366,'DO NOT MODIFY'!$A$5:$S$631,5,FALSE)</f>
        <v xml:space="preserve">Leadwort/Plumbago </v>
      </c>
      <c r="F366" s="115" t="str">
        <f>VLOOKUP($A366,'DO NOT MODIFY'!$A$5:$S$631,7,FALSE)</f>
        <v>low</v>
      </c>
      <c r="G366" s="115">
        <f>VLOOKUP($A366,'DO NOT MODIFY'!$A$5:$S$631,6,FALSE)</f>
        <v>10</v>
      </c>
      <c r="H366" s="151"/>
      <c r="I366" s="148" t="str">
        <f>VLOOKUP($A366,'DO NOT MODIFY'!$A$5:$S$631,10,FALSE)</f>
        <v>#1</v>
      </c>
      <c r="J366" s="115">
        <f>VLOOKUP($A366,'DO NOT MODIFY'!$A$5:$S$631,11,FALSE)</f>
        <v>1</v>
      </c>
      <c r="K366" s="115">
        <f>VLOOKUP($A366,'DO NOT MODIFY'!$A$5:$S$631,12,FALSE)</f>
        <v>4.0000000000000001E-3</v>
      </c>
      <c r="L366" s="117">
        <f t="shared" si="30"/>
        <v>0</v>
      </c>
      <c r="M366" s="117">
        <f t="shared" si="31"/>
        <v>0</v>
      </c>
      <c r="N366" s="117">
        <f t="shared" si="32"/>
        <v>0</v>
      </c>
      <c r="O366" s="117">
        <f t="shared" si="33"/>
        <v>0</v>
      </c>
      <c r="P366" s="117">
        <f t="shared" si="34"/>
        <v>0</v>
      </c>
      <c r="Q366" s="117">
        <f t="shared" si="35"/>
        <v>0</v>
      </c>
    </row>
    <row r="367" spans="1:17" ht="15" x14ac:dyDescent="0.2">
      <c r="A367" s="88">
        <v>349</v>
      </c>
      <c r="B367" s="115">
        <f>VLOOKUP($A367,'DO NOT MODIFY'!$A$5:$S$631,2,FALSE)</f>
        <v>0</v>
      </c>
      <c r="C367" s="115">
        <f>VLOOKUP($A367,'DO NOT MODIFY'!$A$5:$S$631,3,FALSE)</f>
        <v>0</v>
      </c>
      <c r="D367" s="116" t="str">
        <f>VLOOKUP($A367,'DO NOT MODIFY'!$A$5:$S$631,4,FALSE)</f>
        <v xml:space="preserve">Chrysanthemum x morifolium </v>
      </c>
      <c r="E367" s="116" t="str">
        <f>VLOOKUP($A367,'DO NOT MODIFY'!$A$5:$S$631,5,FALSE)</f>
        <v xml:space="preserve">Garden Mum </v>
      </c>
      <c r="F367" s="115" t="str">
        <f>VLOOKUP($A367,'DO NOT MODIFY'!$A$5:$S$631,7,FALSE)</f>
        <v>moderate</v>
      </c>
      <c r="G367" s="115">
        <f>VLOOKUP($A367,'DO NOT MODIFY'!$A$5:$S$631,6,FALSE)</f>
        <v>10</v>
      </c>
      <c r="H367" s="151"/>
      <c r="I367" s="148" t="str">
        <f>VLOOKUP($A367,'DO NOT MODIFY'!$A$5:$S$631,10,FALSE)</f>
        <v>#1</v>
      </c>
      <c r="J367" s="115">
        <f>VLOOKUP($A367,'DO NOT MODIFY'!$A$5:$S$631,11,FALSE)</f>
        <v>1</v>
      </c>
      <c r="K367" s="115">
        <f>VLOOKUP($A367,'DO NOT MODIFY'!$A$5:$S$631,12,FALSE)</f>
        <v>4.0000000000000001E-3</v>
      </c>
      <c r="L367" s="117">
        <f t="shared" si="30"/>
        <v>0</v>
      </c>
      <c r="M367" s="117">
        <f t="shared" si="31"/>
        <v>0</v>
      </c>
      <c r="N367" s="117">
        <f t="shared" si="32"/>
        <v>0</v>
      </c>
      <c r="O367" s="117">
        <f t="shared" si="33"/>
        <v>1</v>
      </c>
      <c r="P367" s="117">
        <f t="shared" si="34"/>
        <v>0</v>
      </c>
      <c r="Q367" s="117">
        <f t="shared" si="35"/>
        <v>0</v>
      </c>
    </row>
    <row r="368" spans="1:17" ht="15" x14ac:dyDescent="0.2">
      <c r="A368" s="88">
        <v>350</v>
      </c>
      <c r="B368" s="115">
        <f>VLOOKUP($A368,'DO NOT MODIFY'!$A$5:$S$631,2,FALSE)</f>
        <v>0</v>
      </c>
      <c r="C368" s="115">
        <f>VLOOKUP($A368,'DO NOT MODIFY'!$A$5:$S$631,3,FALSE)</f>
        <v>0</v>
      </c>
      <c r="D368" s="116" t="str">
        <f>VLOOKUP($A368,'DO NOT MODIFY'!$A$5:$S$631,4,FALSE)</f>
        <v>Clematis integrifolia</v>
      </c>
      <c r="E368" s="116" t="str">
        <f>VLOOKUP($A368,'DO NOT MODIFY'!$A$5:$S$631,5,FALSE)</f>
        <v>Mongolian Bells® Clematis</v>
      </c>
      <c r="F368" s="115" t="str">
        <f>VLOOKUP($A368,'DO NOT MODIFY'!$A$5:$S$631,7,FALSE)</f>
        <v>moderate</v>
      </c>
      <c r="G368" s="115">
        <f>VLOOKUP($A368,'DO NOT MODIFY'!$A$5:$S$631,6,FALSE)</f>
        <v>7</v>
      </c>
      <c r="H368" s="151"/>
      <c r="I368" s="148" t="str">
        <f>VLOOKUP($A368,'DO NOT MODIFY'!$A$5:$S$631,10,FALSE)</f>
        <v>#1</v>
      </c>
      <c r="J368" s="115">
        <f>VLOOKUP($A368,'DO NOT MODIFY'!$A$5:$S$631,11,FALSE)</f>
        <v>1</v>
      </c>
      <c r="K368" s="115">
        <f>VLOOKUP($A368,'DO NOT MODIFY'!$A$5:$S$631,12,FALSE)</f>
        <v>4.0000000000000001E-3</v>
      </c>
      <c r="L368" s="117">
        <f t="shared" si="30"/>
        <v>0</v>
      </c>
      <c r="M368" s="117">
        <f t="shared" si="31"/>
        <v>0</v>
      </c>
      <c r="N368" s="117">
        <f t="shared" si="32"/>
        <v>0</v>
      </c>
      <c r="O368" s="117">
        <f t="shared" si="33"/>
        <v>1</v>
      </c>
      <c r="P368" s="117">
        <f t="shared" si="34"/>
        <v>0</v>
      </c>
      <c r="Q368" s="117">
        <f t="shared" si="35"/>
        <v>0</v>
      </c>
    </row>
    <row r="369" spans="1:17" ht="15" x14ac:dyDescent="0.2">
      <c r="A369" s="88">
        <v>351</v>
      </c>
      <c r="B369" s="115">
        <f>VLOOKUP($A369,'DO NOT MODIFY'!$A$5:$S$631,2,FALSE)</f>
        <v>0</v>
      </c>
      <c r="C369" s="115">
        <f>VLOOKUP($A369,'DO NOT MODIFY'!$A$5:$S$631,3,FALSE)</f>
        <v>0</v>
      </c>
      <c r="D369" s="116" t="str">
        <f>VLOOKUP($A369,'DO NOT MODIFY'!$A$5:$S$631,4,FALSE)</f>
        <v>Coreopsis grandiflora 'Sunray'</v>
      </c>
      <c r="E369" s="116" t="str">
        <f>VLOOKUP($A369,'DO NOT MODIFY'!$A$5:$S$631,5,FALSE)</f>
        <v>Sunray Coreopsis</v>
      </c>
      <c r="F369" s="115" t="str">
        <f>VLOOKUP($A369,'DO NOT MODIFY'!$A$5:$S$631,7,FALSE)</f>
        <v>low</v>
      </c>
      <c r="G369" s="115">
        <f>VLOOKUP($A369,'DO NOT MODIFY'!$A$5:$S$631,6,FALSE)</f>
        <v>10</v>
      </c>
      <c r="H369" s="151"/>
      <c r="I369" s="148" t="str">
        <f>VLOOKUP($A369,'DO NOT MODIFY'!$A$5:$S$631,10,FALSE)</f>
        <v>#1</v>
      </c>
      <c r="J369" s="115">
        <f>VLOOKUP($A369,'DO NOT MODIFY'!$A$5:$S$631,11,FALSE)</f>
        <v>1</v>
      </c>
      <c r="K369" s="115">
        <f>VLOOKUP($A369,'DO NOT MODIFY'!$A$5:$S$631,12,FALSE)</f>
        <v>4.0000000000000001E-3</v>
      </c>
      <c r="L369" s="117">
        <f t="shared" si="30"/>
        <v>0</v>
      </c>
      <c r="M369" s="117">
        <f t="shared" si="31"/>
        <v>0</v>
      </c>
      <c r="N369" s="117">
        <f t="shared" si="32"/>
        <v>0</v>
      </c>
      <c r="O369" s="117">
        <f t="shared" si="33"/>
        <v>0</v>
      </c>
      <c r="P369" s="117">
        <f t="shared" si="34"/>
        <v>0</v>
      </c>
      <c r="Q369" s="117">
        <f t="shared" si="35"/>
        <v>0</v>
      </c>
    </row>
    <row r="370" spans="1:17" ht="15" x14ac:dyDescent="0.2">
      <c r="A370" s="88">
        <v>352</v>
      </c>
      <c r="B370" s="115">
        <f>VLOOKUP($A370,'DO NOT MODIFY'!$A$5:$S$631,2,FALSE)</f>
        <v>0</v>
      </c>
      <c r="C370" s="115">
        <f>VLOOKUP($A370,'DO NOT MODIFY'!$A$5:$S$631,3,FALSE)</f>
        <v>0</v>
      </c>
      <c r="D370" s="116" t="str">
        <f>VLOOKUP($A370,'DO NOT MODIFY'!$A$5:$S$631,4,FALSE)</f>
        <v>Coreopsis lanceolata</v>
      </c>
      <c r="E370" s="116" t="str">
        <f>VLOOKUP($A370,'DO NOT MODIFY'!$A$5:$S$631,5,FALSE)</f>
        <v>Lanceleaf Coreopsis</v>
      </c>
      <c r="F370" s="115" t="str">
        <f>VLOOKUP($A370,'DO NOT MODIFY'!$A$5:$S$631,7,FALSE)</f>
        <v>low-mod.</v>
      </c>
      <c r="G370" s="115">
        <f>VLOOKUP($A370,'DO NOT MODIFY'!$A$5:$S$631,6,FALSE)</f>
        <v>10</v>
      </c>
      <c r="H370" s="151"/>
      <c r="I370" s="148" t="str">
        <f>VLOOKUP($A370,'DO NOT MODIFY'!$A$5:$S$631,10,FALSE)</f>
        <v>#1</v>
      </c>
      <c r="J370" s="115">
        <f>VLOOKUP($A370,'DO NOT MODIFY'!$A$5:$S$631,11,FALSE)</f>
        <v>1</v>
      </c>
      <c r="K370" s="115">
        <f>VLOOKUP($A370,'DO NOT MODIFY'!$A$5:$S$631,12,FALSE)</f>
        <v>4.0000000000000001E-3</v>
      </c>
      <c r="L370" s="117">
        <f t="shared" si="30"/>
        <v>0</v>
      </c>
      <c r="M370" s="117">
        <f t="shared" si="31"/>
        <v>0</v>
      </c>
      <c r="N370" s="117">
        <f t="shared" si="32"/>
        <v>0</v>
      </c>
      <c r="O370" s="117">
        <f t="shared" si="33"/>
        <v>0</v>
      </c>
      <c r="P370" s="117">
        <f t="shared" si="34"/>
        <v>0</v>
      </c>
      <c r="Q370" s="117">
        <f t="shared" si="35"/>
        <v>0</v>
      </c>
    </row>
    <row r="371" spans="1:17" ht="15" x14ac:dyDescent="0.2">
      <c r="A371" s="88">
        <v>353</v>
      </c>
      <c r="B371" s="115">
        <f>VLOOKUP($A371,'DO NOT MODIFY'!$A$5:$S$631,2,FALSE)</f>
        <v>0</v>
      </c>
      <c r="C371" s="115">
        <f>VLOOKUP($A371,'DO NOT MODIFY'!$A$5:$S$631,3,FALSE)</f>
        <v>0</v>
      </c>
      <c r="D371" s="116" t="str">
        <f>VLOOKUP($A371,'DO NOT MODIFY'!$A$5:$S$631,4,FALSE)</f>
        <v>Coreopsis 'Limerock Ruby'</v>
      </c>
      <c r="E371" s="116" t="str">
        <f>VLOOKUP($A371,'DO NOT MODIFY'!$A$5:$S$631,5,FALSE)</f>
        <v>Limerock Ruby Coreopsis</v>
      </c>
      <c r="F371" s="115" t="str">
        <f>VLOOKUP($A371,'DO NOT MODIFY'!$A$5:$S$631,7,FALSE)</f>
        <v>moderate</v>
      </c>
      <c r="G371" s="115">
        <f>VLOOKUP($A371,'DO NOT MODIFY'!$A$5:$S$631,6,FALSE)</f>
        <v>10</v>
      </c>
      <c r="H371" s="151"/>
      <c r="I371" s="148" t="str">
        <f>VLOOKUP($A371,'DO NOT MODIFY'!$A$5:$S$631,10,FALSE)</f>
        <v>#1</v>
      </c>
      <c r="J371" s="115">
        <f>VLOOKUP($A371,'DO NOT MODIFY'!$A$5:$S$631,11,FALSE)</f>
        <v>1</v>
      </c>
      <c r="K371" s="115">
        <f>VLOOKUP($A371,'DO NOT MODIFY'!$A$5:$S$631,12,FALSE)</f>
        <v>4.0000000000000001E-3</v>
      </c>
      <c r="L371" s="117">
        <f t="shared" si="30"/>
        <v>0</v>
      </c>
      <c r="M371" s="117">
        <f t="shared" si="31"/>
        <v>0</v>
      </c>
      <c r="N371" s="117">
        <f t="shared" si="32"/>
        <v>0</v>
      </c>
      <c r="O371" s="117">
        <f t="shared" si="33"/>
        <v>1</v>
      </c>
      <c r="P371" s="117">
        <f t="shared" si="34"/>
        <v>0</v>
      </c>
      <c r="Q371" s="117">
        <f t="shared" si="35"/>
        <v>0</v>
      </c>
    </row>
    <row r="372" spans="1:17" ht="15" x14ac:dyDescent="0.2">
      <c r="A372" s="88">
        <v>354</v>
      </c>
      <c r="B372" s="115">
        <f>VLOOKUP($A372,'DO NOT MODIFY'!$A$5:$S$631,2,FALSE)</f>
        <v>0</v>
      </c>
      <c r="C372" s="115">
        <f>VLOOKUP($A372,'DO NOT MODIFY'!$A$5:$S$631,3,FALSE)</f>
        <v>0</v>
      </c>
      <c r="D372" s="116" t="str">
        <f>VLOOKUP($A372,'DO NOT MODIFY'!$A$5:$S$631,4,FALSE)</f>
        <v>Coreopsis rosea</v>
      </c>
      <c r="E372" s="116" t="str">
        <f>VLOOKUP($A372,'DO NOT MODIFY'!$A$5:$S$631,5,FALSE)</f>
        <v>Tickseed</v>
      </c>
      <c r="F372" s="115" t="str">
        <f>VLOOKUP($A372,'DO NOT MODIFY'!$A$5:$S$631,7,FALSE)</f>
        <v>moderate</v>
      </c>
      <c r="G372" s="115">
        <f>VLOOKUP($A372,'DO NOT MODIFY'!$A$5:$S$631,6,FALSE)</f>
        <v>7</v>
      </c>
      <c r="H372" s="151"/>
      <c r="I372" s="148" t="str">
        <f>VLOOKUP($A372,'DO NOT MODIFY'!$A$5:$S$631,10,FALSE)</f>
        <v>#1</v>
      </c>
      <c r="J372" s="115">
        <f>VLOOKUP($A372,'DO NOT MODIFY'!$A$5:$S$631,11,FALSE)</f>
        <v>1</v>
      </c>
      <c r="K372" s="115">
        <f>VLOOKUP($A372,'DO NOT MODIFY'!$A$5:$S$631,12,FALSE)</f>
        <v>4.0000000000000001E-3</v>
      </c>
      <c r="L372" s="117">
        <f t="shared" si="30"/>
        <v>0</v>
      </c>
      <c r="M372" s="117">
        <f t="shared" si="31"/>
        <v>0</v>
      </c>
      <c r="N372" s="117">
        <f t="shared" si="32"/>
        <v>0</v>
      </c>
      <c r="O372" s="117">
        <f t="shared" si="33"/>
        <v>1</v>
      </c>
      <c r="P372" s="117">
        <f t="shared" si="34"/>
        <v>0</v>
      </c>
      <c r="Q372" s="117">
        <f t="shared" si="35"/>
        <v>0</v>
      </c>
    </row>
    <row r="373" spans="1:17" ht="15" x14ac:dyDescent="0.2">
      <c r="A373" s="88">
        <v>355</v>
      </c>
      <c r="B373" s="115">
        <f>VLOOKUP($A373,'DO NOT MODIFY'!$A$5:$S$631,2,FALSE)</f>
        <v>0</v>
      </c>
      <c r="C373" s="115">
        <f>VLOOKUP($A373,'DO NOT MODIFY'!$A$5:$S$631,3,FALSE)</f>
        <v>0</v>
      </c>
      <c r="D373" s="116" t="str">
        <f>VLOOKUP($A373,'DO NOT MODIFY'!$A$5:$S$631,4,FALSE)</f>
        <v>Coreopsis verticillata</v>
      </c>
      <c r="E373" s="116" t="str">
        <f>VLOOKUP($A373,'DO NOT MODIFY'!$A$5:$S$631,5,FALSE)</f>
        <v>Thread Leaf Coreopsis</v>
      </c>
      <c r="F373" s="115" t="str">
        <f>VLOOKUP($A373,'DO NOT MODIFY'!$A$5:$S$631,7,FALSE)</f>
        <v>low</v>
      </c>
      <c r="G373" s="115">
        <f>VLOOKUP($A373,'DO NOT MODIFY'!$A$5:$S$631,6,FALSE)</f>
        <v>10</v>
      </c>
      <c r="H373" s="151"/>
      <c r="I373" s="148" t="str">
        <f>VLOOKUP($A373,'DO NOT MODIFY'!$A$5:$S$631,10,FALSE)</f>
        <v>#1</v>
      </c>
      <c r="J373" s="115">
        <f>VLOOKUP($A373,'DO NOT MODIFY'!$A$5:$S$631,11,FALSE)</f>
        <v>1</v>
      </c>
      <c r="K373" s="115">
        <f>VLOOKUP($A373,'DO NOT MODIFY'!$A$5:$S$631,12,FALSE)</f>
        <v>4.0000000000000001E-3</v>
      </c>
      <c r="L373" s="117">
        <f t="shared" si="30"/>
        <v>0</v>
      </c>
      <c r="M373" s="117">
        <f t="shared" si="31"/>
        <v>0</v>
      </c>
      <c r="N373" s="117">
        <f t="shared" si="32"/>
        <v>0</v>
      </c>
      <c r="O373" s="117">
        <f t="shared" si="33"/>
        <v>0</v>
      </c>
      <c r="P373" s="117">
        <f t="shared" si="34"/>
        <v>0</v>
      </c>
      <c r="Q373" s="117">
        <f t="shared" si="35"/>
        <v>0</v>
      </c>
    </row>
    <row r="374" spans="1:17" ht="15" x14ac:dyDescent="0.2">
      <c r="A374" s="88">
        <v>356</v>
      </c>
      <c r="B374" s="115">
        <f>VLOOKUP($A374,'DO NOT MODIFY'!$A$5:$S$631,2,FALSE)</f>
        <v>0</v>
      </c>
      <c r="C374" s="115">
        <f>VLOOKUP($A374,'DO NOT MODIFY'!$A$5:$S$631,3,FALSE)</f>
        <v>0</v>
      </c>
      <c r="D374" s="116" t="str">
        <f>VLOOKUP($A374,'DO NOT MODIFY'!$A$5:$S$631,4,FALSE)</f>
        <v>Coreopsis verticillata 'Zagreb'</v>
      </c>
      <c r="E374" s="116" t="str">
        <f>VLOOKUP($A374,'DO NOT MODIFY'!$A$5:$S$631,5,FALSE)</f>
        <v>Zagreb Coreopsis</v>
      </c>
      <c r="F374" s="115" t="str">
        <f>VLOOKUP($A374,'DO NOT MODIFY'!$A$5:$S$631,7,FALSE)</f>
        <v>low</v>
      </c>
      <c r="G374" s="115">
        <f>VLOOKUP($A374,'DO NOT MODIFY'!$A$5:$S$631,6,FALSE)</f>
        <v>5</v>
      </c>
      <c r="H374" s="151"/>
      <c r="I374" s="148" t="str">
        <f>VLOOKUP($A374,'DO NOT MODIFY'!$A$5:$S$631,10,FALSE)</f>
        <v>#1</v>
      </c>
      <c r="J374" s="115">
        <f>VLOOKUP($A374,'DO NOT MODIFY'!$A$5:$S$631,11,FALSE)</f>
        <v>1</v>
      </c>
      <c r="K374" s="115">
        <f>VLOOKUP($A374,'DO NOT MODIFY'!$A$5:$S$631,12,FALSE)</f>
        <v>4.0000000000000001E-3</v>
      </c>
      <c r="L374" s="117">
        <f t="shared" si="30"/>
        <v>0</v>
      </c>
      <c r="M374" s="117">
        <f t="shared" si="31"/>
        <v>0</v>
      </c>
      <c r="N374" s="117">
        <f t="shared" si="32"/>
        <v>0</v>
      </c>
      <c r="O374" s="117">
        <f t="shared" si="33"/>
        <v>0</v>
      </c>
      <c r="P374" s="117">
        <f t="shared" si="34"/>
        <v>0</v>
      </c>
      <c r="Q374" s="117">
        <f t="shared" si="35"/>
        <v>0</v>
      </c>
    </row>
    <row r="375" spans="1:17" ht="15" x14ac:dyDescent="0.2">
      <c r="A375" s="88">
        <v>357</v>
      </c>
      <c r="B375" s="115">
        <f>VLOOKUP($A375,'DO NOT MODIFY'!$A$5:$S$631,2,FALSE)</f>
        <v>0</v>
      </c>
      <c r="C375" s="115">
        <f>VLOOKUP($A375,'DO NOT MODIFY'!$A$5:$S$631,3,FALSE)</f>
        <v>0</v>
      </c>
      <c r="D375" s="116" t="str">
        <f>VLOOKUP($A375,'DO NOT MODIFY'!$A$5:$S$631,4,FALSE)</f>
        <v>Crambe maritima</v>
      </c>
      <c r="E375" s="116" t="str">
        <f>VLOOKUP($A375,'DO NOT MODIFY'!$A$5:$S$631,5,FALSE)</f>
        <v>Curly Leaf Sea Kale</v>
      </c>
      <c r="F375" s="115" t="str">
        <f>VLOOKUP($A375,'DO NOT MODIFY'!$A$5:$S$631,7,FALSE)</f>
        <v>low</v>
      </c>
      <c r="G375" s="115">
        <f>VLOOKUP($A375,'DO NOT MODIFY'!$A$5:$S$631,6,FALSE)</f>
        <v>10</v>
      </c>
      <c r="H375" s="151"/>
      <c r="I375" s="148" t="str">
        <f>VLOOKUP($A375,'DO NOT MODIFY'!$A$5:$S$631,10,FALSE)</f>
        <v>#1</v>
      </c>
      <c r="J375" s="115">
        <f>VLOOKUP($A375,'DO NOT MODIFY'!$A$5:$S$631,11,FALSE)</f>
        <v>1</v>
      </c>
      <c r="K375" s="115">
        <f>VLOOKUP($A375,'DO NOT MODIFY'!$A$5:$S$631,12,FALSE)</f>
        <v>4.0000000000000001E-3</v>
      </c>
      <c r="L375" s="117">
        <f t="shared" si="30"/>
        <v>0</v>
      </c>
      <c r="M375" s="117">
        <f t="shared" si="31"/>
        <v>0</v>
      </c>
      <c r="N375" s="117">
        <f t="shared" si="32"/>
        <v>0</v>
      </c>
      <c r="O375" s="117">
        <f t="shared" si="33"/>
        <v>0</v>
      </c>
      <c r="P375" s="117">
        <f t="shared" si="34"/>
        <v>0</v>
      </c>
      <c r="Q375" s="117">
        <f t="shared" si="35"/>
        <v>0</v>
      </c>
    </row>
    <row r="376" spans="1:17" ht="15" x14ac:dyDescent="0.2">
      <c r="A376" s="88">
        <v>358</v>
      </c>
      <c r="B376" s="115">
        <f>VLOOKUP($A376,'DO NOT MODIFY'!$A$5:$S$631,2,FALSE)</f>
        <v>0</v>
      </c>
      <c r="C376" s="115">
        <f>VLOOKUP($A376,'DO NOT MODIFY'!$A$5:$S$631,3,FALSE)</f>
        <v>0</v>
      </c>
      <c r="D376" s="116" t="str">
        <f>VLOOKUP($A376,'DO NOT MODIFY'!$A$5:$S$631,4,FALSE)</f>
        <v xml:space="preserve">Dalea purpurea                                    </v>
      </c>
      <c r="E376" s="116" t="str">
        <f>VLOOKUP($A376,'DO NOT MODIFY'!$A$5:$S$631,5,FALSE)</f>
        <v>Purple Prairie Clover</v>
      </c>
      <c r="F376" s="115" t="str">
        <f>VLOOKUP($A376,'DO NOT MODIFY'!$A$5:$S$631,7,FALSE)</f>
        <v>low</v>
      </c>
      <c r="G376" s="115">
        <f>VLOOKUP($A376,'DO NOT MODIFY'!$A$5:$S$631,6,FALSE)</f>
        <v>10</v>
      </c>
      <c r="H376" s="151"/>
      <c r="I376" s="148" t="str">
        <f>VLOOKUP($A376,'DO NOT MODIFY'!$A$5:$S$631,10,FALSE)</f>
        <v>#1</v>
      </c>
      <c r="J376" s="115">
        <f>VLOOKUP($A376,'DO NOT MODIFY'!$A$5:$S$631,11,FALSE)</f>
        <v>1</v>
      </c>
      <c r="K376" s="115">
        <f>VLOOKUP($A376,'DO NOT MODIFY'!$A$5:$S$631,12,FALSE)</f>
        <v>4.0000000000000001E-3</v>
      </c>
      <c r="L376" s="117">
        <f t="shared" si="30"/>
        <v>0</v>
      </c>
      <c r="M376" s="117">
        <f t="shared" si="31"/>
        <v>0</v>
      </c>
      <c r="N376" s="117">
        <f t="shared" si="32"/>
        <v>0</v>
      </c>
      <c r="O376" s="117">
        <f t="shared" si="33"/>
        <v>0</v>
      </c>
      <c r="P376" s="117">
        <f t="shared" si="34"/>
        <v>0</v>
      </c>
      <c r="Q376" s="117">
        <f t="shared" si="35"/>
        <v>0</v>
      </c>
    </row>
    <row r="377" spans="1:17" ht="15" x14ac:dyDescent="0.2">
      <c r="A377" s="88">
        <v>359</v>
      </c>
      <c r="B377" s="115">
        <f>VLOOKUP($A377,'DO NOT MODIFY'!$A$5:$S$631,2,FALSE)</f>
        <v>0</v>
      </c>
      <c r="C377" s="115">
        <f>VLOOKUP($A377,'DO NOT MODIFY'!$A$5:$S$631,3,FALSE)</f>
        <v>0</v>
      </c>
      <c r="D377" s="116" t="str">
        <f>VLOOKUP($A377,'DO NOT MODIFY'!$A$5:$S$631,4,FALSE)</f>
        <v>Delosperma sp.</v>
      </c>
      <c r="E377" s="116" t="str">
        <f>VLOOKUP($A377,'DO NOT MODIFY'!$A$5:$S$631,5,FALSE)</f>
        <v xml:space="preserve">Hardy Ice Plant </v>
      </c>
      <c r="F377" s="115" t="str">
        <f>VLOOKUP($A377,'DO NOT MODIFY'!$A$5:$S$631,7,FALSE)</f>
        <v>very low</v>
      </c>
      <c r="G377" s="115">
        <f>VLOOKUP($A377,'DO NOT MODIFY'!$A$5:$S$631,6,FALSE)</f>
        <v>3</v>
      </c>
      <c r="H377" s="151"/>
      <c r="I377" s="148" t="str">
        <f>VLOOKUP($A377,'DO NOT MODIFY'!$A$5:$S$631,10,FALSE)</f>
        <v>#1</v>
      </c>
      <c r="J377" s="115">
        <f>VLOOKUP($A377,'DO NOT MODIFY'!$A$5:$S$631,11,FALSE)</f>
        <v>0.5</v>
      </c>
      <c r="K377" s="115">
        <f>VLOOKUP($A377,'DO NOT MODIFY'!$A$5:$S$631,12,FALSE)</f>
        <v>2E-3</v>
      </c>
      <c r="L377" s="117">
        <f t="shared" si="30"/>
        <v>0</v>
      </c>
      <c r="M377" s="117">
        <f t="shared" si="31"/>
        <v>0</v>
      </c>
      <c r="N377" s="117">
        <f t="shared" si="32"/>
        <v>0</v>
      </c>
      <c r="O377" s="117">
        <f t="shared" si="33"/>
        <v>0</v>
      </c>
      <c r="P377" s="117">
        <f t="shared" si="34"/>
        <v>0</v>
      </c>
      <c r="Q377" s="117">
        <f t="shared" si="35"/>
        <v>0</v>
      </c>
    </row>
    <row r="378" spans="1:17" ht="15" x14ac:dyDescent="0.2">
      <c r="A378" s="88">
        <v>360</v>
      </c>
      <c r="B378" s="115">
        <f>VLOOKUP($A378,'DO NOT MODIFY'!$A$5:$S$631,2,FALSE)</f>
        <v>0</v>
      </c>
      <c r="C378" s="115">
        <f>VLOOKUP($A378,'DO NOT MODIFY'!$A$5:$S$631,3,FALSE)</f>
        <v>0</v>
      </c>
      <c r="D378" s="116" t="str">
        <f>VLOOKUP($A378,'DO NOT MODIFY'!$A$5:$S$631,4,FALSE)</f>
        <v xml:space="preserve">Dianthus sp. </v>
      </c>
      <c r="E378" s="116" t="str">
        <f>VLOOKUP($A378,'DO NOT MODIFY'!$A$5:$S$631,5,FALSE)</f>
        <v xml:space="preserve">Pinks </v>
      </c>
      <c r="F378" s="115" t="str">
        <f>VLOOKUP($A378,'DO NOT MODIFY'!$A$5:$S$631,7,FALSE)</f>
        <v>moderate</v>
      </c>
      <c r="G378" s="115">
        <f>VLOOKUP($A378,'DO NOT MODIFY'!$A$5:$S$631,6,FALSE)</f>
        <v>5</v>
      </c>
      <c r="H378" s="151"/>
      <c r="I378" s="148" t="str">
        <f>VLOOKUP($A378,'DO NOT MODIFY'!$A$5:$S$631,10,FALSE)</f>
        <v>#1</v>
      </c>
      <c r="J378" s="115">
        <f>VLOOKUP($A378,'DO NOT MODIFY'!$A$5:$S$631,11,FALSE)</f>
        <v>1</v>
      </c>
      <c r="K378" s="115">
        <f>VLOOKUP($A378,'DO NOT MODIFY'!$A$5:$S$631,12,FALSE)</f>
        <v>4.0000000000000001E-3</v>
      </c>
      <c r="L378" s="117">
        <f t="shared" si="30"/>
        <v>0</v>
      </c>
      <c r="M378" s="117">
        <f t="shared" si="31"/>
        <v>0</v>
      </c>
      <c r="N378" s="117">
        <f t="shared" si="32"/>
        <v>0</v>
      </c>
      <c r="O378" s="117">
        <f t="shared" si="33"/>
        <v>1</v>
      </c>
      <c r="P378" s="117">
        <f t="shared" si="34"/>
        <v>0</v>
      </c>
      <c r="Q378" s="117">
        <f t="shared" si="35"/>
        <v>0</v>
      </c>
    </row>
    <row r="379" spans="1:17" ht="15" x14ac:dyDescent="0.2">
      <c r="A379" s="88">
        <v>361</v>
      </c>
      <c r="B379" s="115">
        <f>VLOOKUP($A379,'DO NOT MODIFY'!$A$5:$S$631,2,FALSE)</f>
        <v>0</v>
      </c>
      <c r="C379" s="115">
        <f>VLOOKUP($A379,'DO NOT MODIFY'!$A$5:$S$631,3,FALSE)</f>
        <v>0</v>
      </c>
      <c r="D379" s="116" t="str">
        <f>VLOOKUP($A379,'DO NOT MODIFY'!$A$5:$S$631,4,FALSE)</f>
        <v>Dianthus 'First Love'</v>
      </c>
      <c r="E379" s="116" t="str">
        <f>VLOOKUP($A379,'DO NOT MODIFY'!$A$5:$S$631,5,FALSE)</f>
        <v>First Love® Dianthus</v>
      </c>
      <c r="F379" s="115" t="str">
        <f>VLOOKUP($A379,'DO NOT MODIFY'!$A$5:$S$631,7,FALSE)</f>
        <v>moderate</v>
      </c>
      <c r="G379" s="115">
        <f>VLOOKUP($A379,'DO NOT MODIFY'!$A$5:$S$631,6,FALSE)</f>
        <v>5</v>
      </c>
      <c r="H379" s="151"/>
      <c r="I379" s="148" t="str">
        <f>VLOOKUP($A379,'DO NOT MODIFY'!$A$5:$S$631,10,FALSE)</f>
        <v>#1</v>
      </c>
      <c r="J379" s="115">
        <f>VLOOKUP($A379,'DO NOT MODIFY'!$A$5:$S$631,11,FALSE)</f>
        <v>1</v>
      </c>
      <c r="K379" s="115">
        <f>VLOOKUP($A379,'DO NOT MODIFY'!$A$5:$S$631,12,FALSE)</f>
        <v>4.0000000000000001E-3</v>
      </c>
      <c r="L379" s="117">
        <f t="shared" si="30"/>
        <v>0</v>
      </c>
      <c r="M379" s="117">
        <f t="shared" si="31"/>
        <v>0</v>
      </c>
      <c r="N379" s="117">
        <f t="shared" si="32"/>
        <v>0</v>
      </c>
      <c r="O379" s="117">
        <f t="shared" si="33"/>
        <v>1</v>
      </c>
      <c r="P379" s="117">
        <f t="shared" si="34"/>
        <v>0</v>
      </c>
      <c r="Q379" s="117">
        <f t="shared" si="35"/>
        <v>0</v>
      </c>
    </row>
    <row r="380" spans="1:17" ht="15" x14ac:dyDescent="0.2">
      <c r="A380" s="88">
        <v>362</v>
      </c>
      <c r="B380" s="115">
        <f>VLOOKUP($A380,'DO NOT MODIFY'!$A$5:$S$631,2,FALSE)</f>
        <v>0</v>
      </c>
      <c r="C380" s="115">
        <f>VLOOKUP($A380,'DO NOT MODIFY'!$A$5:$S$631,3,FALSE)</f>
        <v>0</v>
      </c>
      <c r="D380" s="116" t="str">
        <f>VLOOKUP($A380,'DO NOT MODIFY'!$A$5:$S$631,4,FALSE)</f>
        <v>Diascia intergerrima 'Coral Canyon'®</v>
      </c>
      <c r="E380" s="116" t="str">
        <f>VLOOKUP($A380,'DO NOT MODIFY'!$A$5:$S$631,5,FALSE)</f>
        <v>Coral Canyon'® Twinspur</v>
      </c>
      <c r="F380" s="115" t="str">
        <f>VLOOKUP($A380,'DO NOT MODIFY'!$A$5:$S$631,7,FALSE)</f>
        <v>low</v>
      </c>
      <c r="G380" s="115">
        <f>VLOOKUP($A380,'DO NOT MODIFY'!$A$5:$S$631,6,FALSE)</f>
        <v>5</v>
      </c>
      <c r="H380" s="151"/>
      <c r="I380" s="148" t="str">
        <f>VLOOKUP($A380,'DO NOT MODIFY'!$A$5:$S$631,10,FALSE)</f>
        <v>#1</v>
      </c>
      <c r="J380" s="115">
        <f>VLOOKUP($A380,'DO NOT MODIFY'!$A$5:$S$631,11,FALSE)</f>
        <v>1</v>
      </c>
      <c r="K380" s="115">
        <f>VLOOKUP($A380,'DO NOT MODIFY'!$A$5:$S$631,12,FALSE)</f>
        <v>4.0000000000000001E-3</v>
      </c>
      <c r="L380" s="117">
        <f t="shared" si="30"/>
        <v>0</v>
      </c>
      <c r="M380" s="117">
        <f t="shared" si="31"/>
        <v>0</v>
      </c>
      <c r="N380" s="117">
        <f t="shared" si="32"/>
        <v>0</v>
      </c>
      <c r="O380" s="117">
        <f t="shared" si="33"/>
        <v>0</v>
      </c>
      <c r="P380" s="117">
        <f t="shared" si="34"/>
        <v>0</v>
      </c>
      <c r="Q380" s="117">
        <f t="shared" si="35"/>
        <v>0</v>
      </c>
    </row>
    <row r="381" spans="1:17" ht="15" x14ac:dyDescent="0.2">
      <c r="A381" s="88">
        <v>363</v>
      </c>
      <c r="B381" s="115">
        <f>VLOOKUP($A381,'DO NOT MODIFY'!$A$5:$S$631,2,FALSE)</f>
        <v>0</v>
      </c>
      <c r="C381" s="115">
        <f>VLOOKUP($A381,'DO NOT MODIFY'!$A$5:$S$631,3,FALSE)</f>
        <v>0</v>
      </c>
      <c r="D381" s="116" t="str">
        <f>VLOOKUP($A381,'DO NOT MODIFY'!$A$5:$S$631,4,FALSE)</f>
        <v>Digitalis obscura</v>
      </c>
      <c r="E381" s="116" t="str">
        <f>VLOOKUP($A381,'DO NOT MODIFY'!$A$5:$S$631,5,FALSE)</f>
        <v>Sunset® Foxglove</v>
      </c>
      <c r="F381" s="115" t="str">
        <f>VLOOKUP($A381,'DO NOT MODIFY'!$A$5:$S$631,7,FALSE)</f>
        <v>moderate</v>
      </c>
      <c r="G381" s="115">
        <f>VLOOKUP($A381,'DO NOT MODIFY'!$A$5:$S$631,6,FALSE)</f>
        <v>10</v>
      </c>
      <c r="H381" s="151"/>
      <c r="I381" s="148" t="str">
        <f>VLOOKUP($A381,'DO NOT MODIFY'!$A$5:$S$631,10,FALSE)</f>
        <v>#1</v>
      </c>
      <c r="J381" s="115">
        <f>VLOOKUP($A381,'DO NOT MODIFY'!$A$5:$S$631,11,FALSE)</f>
        <v>1</v>
      </c>
      <c r="K381" s="115">
        <f>VLOOKUP($A381,'DO NOT MODIFY'!$A$5:$S$631,12,FALSE)</f>
        <v>4.0000000000000001E-3</v>
      </c>
      <c r="L381" s="117">
        <f t="shared" si="30"/>
        <v>0</v>
      </c>
      <c r="M381" s="117">
        <f t="shared" si="31"/>
        <v>0</v>
      </c>
      <c r="N381" s="117">
        <f t="shared" si="32"/>
        <v>0</v>
      </c>
      <c r="O381" s="117">
        <f t="shared" si="33"/>
        <v>1</v>
      </c>
      <c r="P381" s="117">
        <f t="shared" si="34"/>
        <v>0</v>
      </c>
      <c r="Q381" s="117">
        <f t="shared" si="35"/>
        <v>0</v>
      </c>
    </row>
    <row r="382" spans="1:17" ht="15" x14ac:dyDescent="0.2">
      <c r="A382" s="88">
        <v>364</v>
      </c>
      <c r="B382" s="115">
        <f>VLOOKUP($A382,'DO NOT MODIFY'!$A$5:$S$631,2,FALSE)</f>
        <v>0</v>
      </c>
      <c r="C382" s="115">
        <f>VLOOKUP($A382,'DO NOT MODIFY'!$A$5:$S$631,3,FALSE)</f>
        <v>0</v>
      </c>
      <c r="D382" s="116" t="str">
        <f>VLOOKUP($A382,'DO NOT MODIFY'!$A$5:$S$631,4,FALSE)</f>
        <v xml:space="preserve">Dracocephalum botryoides                          </v>
      </c>
      <c r="E382" s="116" t="str">
        <f>VLOOKUP($A382,'DO NOT MODIFY'!$A$5:$S$631,5,FALSE)</f>
        <v>Evergreen Dragonhead</v>
      </c>
      <c r="F382" s="115" t="str">
        <f>VLOOKUP($A382,'DO NOT MODIFY'!$A$5:$S$631,7,FALSE)</f>
        <v>low</v>
      </c>
      <c r="G382" s="115">
        <f>VLOOKUP($A382,'DO NOT MODIFY'!$A$5:$S$631,6,FALSE)</f>
        <v>4</v>
      </c>
      <c r="H382" s="151"/>
      <c r="I382" s="148" t="str">
        <f>VLOOKUP($A382,'DO NOT MODIFY'!$A$5:$S$631,10,FALSE)</f>
        <v>#1</v>
      </c>
      <c r="J382" s="115">
        <f>VLOOKUP($A382,'DO NOT MODIFY'!$A$5:$S$631,11,FALSE)</f>
        <v>1</v>
      </c>
      <c r="K382" s="115">
        <f>VLOOKUP($A382,'DO NOT MODIFY'!$A$5:$S$631,12,FALSE)</f>
        <v>4.0000000000000001E-3</v>
      </c>
      <c r="L382" s="117">
        <f t="shared" si="30"/>
        <v>0</v>
      </c>
      <c r="M382" s="117">
        <f t="shared" si="31"/>
        <v>0</v>
      </c>
      <c r="N382" s="117">
        <f t="shared" si="32"/>
        <v>0</v>
      </c>
      <c r="O382" s="117">
        <f t="shared" si="33"/>
        <v>0</v>
      </c>
      <c r="P382" s="117">
        <f t="shared" si="34"/>
        <v>0</v>
      </c>
      <c r="Q382" s="117">
        <f t="shared" si="35"/>
        <v>0</v>
      </c>
    </row>
    <row r="383" spans="1:17" ht="15" x14ac:dyDescent="0.2">
      <c r="A383" s="88">
        <v>365</v>
      </c>
      <c r="B383" s="115">
        <f>VLOOKUP($A383,'DO NOT MODIFY'!$A$5:$S$631,2,FALSE)</f>
        <v>0</v>
      </c>
      <c r="C383" s="115">
        <f>VLOOKUP($A383,'DO NOT MODIFY'!$A$5:$S$631,3,FALSE)</f>
        <v>0</v>
      </c>
      <c r="D383" s="116" t="str">
        <f>VLOOKUP($A383,'DO NOT MODIFY'!$A$5:$S$631,4,FALSE)</f>
        <v>Echinacea paradoxa</v>
      </c>
      <c r="E383" s="116" t="str">
        <f>VLOOKUP($A383,'DO NOT MODIFY'!$A$5:$S$631,5,FALSE)</f>
        <v>Yellow Coneflower</v>
      </c>
      <c r="F383" s="115" t="str">
        <f>VLOOKUP($A383,'DO NOT MODIFY'!$A$5:$S$631,7,FALSE)</f>
        <v>low</v>
      </c>
      <c r="G383" s="115">
        <f>VLOOKUP($A383,'DO NOT MODIFY'!$A$5:$S$631,6,FALSE)</f>
        <v>10</v>
      </c>
      <c r="H383" s="151"/>
      <c r="I383" s="148" t="str">
        <f>VLOOKUP($A383,'DO NOT MODIFY'!$A$5:$S$631,10,FALSE)</f>
        <v>#1</v>
      </c>
      <c r="J383" s="115">
        <f>VLOOKUP($A383,'DO NOT MODIFY'!$A$5:$S$631,11,FALSE)</f>
        <v>1</v>
      </c>
      <c r="K383" s="115">
        <f>VLOOKUP($A383,'DO NOT MODIFY'!$A$5:$S$631,12,FALSE)</f>
        <v>4.0000000000000001E-3</v>
      </c>
      <c r="L383" s="117">
        <f t="shared" si="30"/>
        <v>0</v>
      </c>
      <c r="M383" s="117">
        <f t="shared" si="31"/>
        <v>0</v>
      </c>
      <c r="N383" s="117">
        <f t="shared" si="32"/>
        <v>0</v>
      </c>
      <c r="O383" s="117">
        <f t="shared" si="33"/>
        <v>0</v>
      </c>
      <c r="P383" s="117">
        <f t="shared" si="34"/>
        <v>0</v>
      </c>
      <c r="Q383" s="117">
        <f t="shared" si="35"/>
        <v>0</v>
      </c>
    </row>
    <row r="384" spans="1:17" ht="15" x14ac:dyDescent="0.2">
      <c r="A384" s="88">
        <v>366</v>
      </c>
      <c r="B384" s="115">
        <f>VLOOKUP($A384,'DO NOT MODIFY'!$A$5:$S$631,2,FALSE)</f>
        <v>0</v>
      </c>
      <c r="C384" s="115">
        <f>VLOOKUP($A384,'DO NOT MODIFY'!$A$5:$S$631,3,FALSE)</f>
        <v>0</v>
      </c>
      <c r="D384" s="116" t="str">
        <f>VLOOKUP($A384,'DO NOT MODIFY'!$A$5:$S$631,4,FALSE)</f>
        <v>Echinacea purpurea (all cultivars)</v>
      </c>
      <c r="E384" s="116" t="str">
        <f>VLOOKUP($A384,'DO NOT MODIFY'!$A$5:$S$631,5,FALSE)</f>
        <v xml:space="preserve">Coneflower </v>
      </c>
      <c r="F384" s="115" t="str">
        <f>VLOOKUP($A384,'DO NOT MODIFY'!$A$5:$S$631,7,FALSE)</f>
        <v>low</v>
      </c>
      <c r="G384" s="115">
        <f>VLOOKUP($A384,'DO NOT MODIFY'!$A$5:$S$631,6,FALSE)</f>
        <v>10</v>
      </c>
      <c r="H384" s="151"/>
      <c r="I384" s="148" t="str">
        <f>VLOOKUP($A384,'DO NOT MODIFY'!$A$5:$S$631,10,FALSE)</f>
        <v>#1</v>
      </c>
      <c r="J384" s="115">
        <f>VLOOKUP($A384,'DO NOT MODIFY'!$A$5:$S$631,11,FALSE)</f>
        <v>1</v>
      </c>
      <c r="K384" s="115">
        <f>VLOOKUP($A384,'DO NOT MODIFY'!$A$5:$S$631,12,FALSE)</f>
        <v>4.0000000000000001E-3</v>
      </c>
      <c r="L384" s="117">
        <f t="shared" si="30"/>
        <v>0</v>
      </c>
      <c r="M384" s="117">
        <f t="shared" si="31"/>
        <v>0</v>
      </c>
      <c r="N384" s="117">
        <f t="shared" si="32"/>
        <v>0</v>
      </c>
      <c r="O384" s="117">
        <f t="shared" si="33"/>
        <v>0</v>
      </c>
      <c r="P384" s="117">
        <f t="shared" si="34"/>
        <v>0</v>
      </c>
      <c r="Q384" s="117">
        <f t="shared" si="35"/>
        <v>0</v>
      </c>
    </row>
    <row r="385" spans="1:17" ht="15" x14ac:dyDescent="0.2">
      <c r="A385" s="88">
        <v>367</v>
      </c>
      <c r="B385" s="115">
        <f>VLOOKUP($A385,'DO NOT MODIFY'!$A$5:$S$631,2,FALSE)</f>
        <v>0</v>
      </c>
      <c r="C385" s="115">
        <f>VLOOKUP($A385,'DO NOT MODIFY'!$A$5:$S$631,3,FALSE)</f>
        <v>0</v>
      </c>
      <c r="D385" s="116" t="str">
        <f>VLOOKUP($A385,'DO NOT MODIFY'!$A$5:$S$631,4,FALSE)</f>
        <v>Echinacea tennesseensis</v>
      </c>
      <c r="E385" s="116" t="str">
        <f>VLOOKUP($A385,'DO NOT MODIFY'!$A$5:$S$631,5,FALSE)</f>
        <v>Tennessee Purple Coneflower</v>
      </c>
      <c r="F385" s="115" t="str">
        <f>VLOOKUP($A385,'DO NOT MODIFY'!$A$5:$S$631,7,FALSE)</f>
        <v>low</v>
      </c>
      <c r="G385" s="115">
        <f>VLOOKUP($A385,'DO NOT MODIFY'!$A$5:$S$631,6,FALSE)</f>
        <v>10</v>
      </c>
      <c r="H385" s="151"/>
      <c r="I385" s="148" t="str">
        <f>VLOOKUP($A385,'DO NOT MODIFY'!$A$5:$S$631,10,FALSE)</f>
        <v>#1</v>
      </c>
      <c r="J385" s="115">
        <f>VLOOKUP($A385,'DO NOT MODIFY'!$A$5:$S$631,11,FALSE)</f>
        <v>1</v>
      </c>
      <c r="K385" s="115">
        <f>VLOOKUP($A385,'DO NOT MODIFY'!$A$5:$S$631,12,FALSE)</f>
        <v>4.0000000000000001E-3</v>
      </c>
      <c r="L385" s="117">
        <f t="shared" si="30"/>
        <v>0</v>
      </c>
      <c r="M385" s="117">
        <f t="shared" si="31"/>
        <v>0</v>
      </c>
      <c r="N385" s="117">
        <f t="shared" si="32"/>
        <v>0</v>
      </c>
      <c r="O385" s="117">
        <f t="shared" si="33"/>
        <v>0</v>
      </c>
      <c r="P385" s="117">
        <f t="shared" si="34"/>
        <v>0</v>
      </c>
      <c r="Q385" s="117">
        <f t="shared" si="35"/>
        <v>0</v>
      </c>
    </row>
    <row r="386" spans="1:17" ht="15" x14ac:dyDescent="0.2">
      <c r="A386" s="88">
        <v>368</v>
      </c>
      <c r="B386" s="115">
        <f>VLOOKUP($A386,'DO NOT MODIFY'!$A$5:$S$631,2,FALSE)</f>
        <v>0</v>
      </c>
      <c r="C386" s="115">
        <f>VLOOKUP($A386,'DO NOT MODIFY'!$A$5:$S$631,3,FALSE)</f>
        <v>0</v>
      </c>
      <c r="D386" s="116" t="str">
        <f>VLOOKUP($A386,'DO NOT MODIFY'!$A$5:$S$631,4,FALSE)</f>
        <v>Echinops ritro</v>
      </c>
      <c r="E386" s="116" t="str">
        <f>VLOOKUP($A386,'DO NOT MODIFY'!$A$5:$S$631,5,FALSE)</f>
        <v xml:space="preserve">Globe Thistle </v>
      </c>
      <c r="F386" s="115" t="str">
        <f>VLOOKUP($A386,'DO NOT MODIFY'!$A$5:$S$631,7,FALSE)</f>
        <v>low</v>
      </c>
      <c r="G386" s="115">
        <f>VLOOKUP($A386,'DO NOT MODIFY'!$A$5:$S$631,6,FALSE)</f>
        <v>10</v>
      </c>
      <c r="H386" s="151"/>
      <c r="I386" s="148" t="str">
        <f>VLOOKUP($A386,'DO NOT MODIFY'!$A$5:$S$631,10,FALSE)</f>
        <v>#1</v>
      </c>
      <c r="J386" s="115">
        <f>VLOOKUP($A386,'DO NOT MODIFY'!$A$5:$S$631,11,FALSE)</f>
        <v>1</v>
      </c>
      <c r="K386" s="115">
        <f>VLOOKUP($A386,'DO NOT MODIFY'!$A$5:$S$631,12,FALSE)</f>
        <v>4.0000000000000001E-3</v>
      </c>
      <c r="L386" s="117">
        <f t="shared" si="30"/>
        <v>0</v>
      </c>
      <c r="M386" s="117">
        <f t="shared" si="31"/>
        <v>0</v>
      </c>
      <c r="N386" s="117">
        <f t="shared" si="32"/>
        <v>0</v>
      </c>
      <c r="O386" s="117">
        <f t="shared" si="33"/>
        <v>0</v>
      </c>
      <c r="P386" s="117">
        <f t="shared" si="34"/>
        <v>0</v>
      </c>
      <c r="Q386" s="117">
        <f t="shared" si="35"/>
        <v>0</v>
      </c>
    </row>
    <row r="387" spans="1:17" ht="15" x14ac:dyDescent="0.2">
      <c r="A387" s="88">
        <v>369</v>
      </c>
      <c r="B387" s="115">
        <f>VLOOKUP($A387,'DO NOT MODIFY'!$A$5:$S$631,2,FALSE)</f>
        <v>0</v>
      </c>
      <c r="C387" s="115">
        <f>VLOOKUP($A387,'DO NOT MODIFY'!$A$5:$S$631,3,FALSE)</f>
        <v>0</v>
      </c>
      <c r="D387" s="116" t="str">
        <f>VLOOKUP($A387,'DO NOT MODIFY'!$A$5:$S$631,4,FALSE)</f>
        <v>Echium amoenum</v>
      </c>
      <c r="E387" s="116" t="str">
        <f>VLOOKUP($A387,'DO NOT MODIFY'!$A$5:$S$631,5,FALSE)</f>
        <v>Red Feathers</v>
      </c>
      <c r="F387" s="115" t="str">
        <f>VLOOKUP($A387,'DO NOT MODIFY'!$A$5:$S$631,7,FALSE)</f>
        <v>low</v>
      </c>
      <c r="G387" s="115">
        <f>VLOOKUP($A387,'DO NOT MODIFY'!$A$5:$S$631,6,FALSE)</f>
        <v>10</v>
      </c>
      <c r="H387" s="151"/>
      <c r="I387" s="148" t="str">
        <f>VLOOKUP($A387,'DO NOT MODIFY'!$A$5:$S$631,10,FALSE)</f>
        <v>#1</v>
      </c>
      <c r="J387" s="115">
        <f>VLOOKUP($A387,'DO NOT MODIFY'!$A$5:$S$631,11,FALSE)</f>
        <v>1</v>
      </c>
      <c r="K387" s="115">
        <f>VLOOKUP($A387,'DO NOT MODIFY'!$A$5:$S$631,12,FALSE)</f>
        <v>4.0000000000000001E-3</v>
      </c>
      <c r="L387" s="117">
        <f t="shared" si="30"/>
        <v>0</v>
      </c>
      <c r="M387" s="117">
        <f t="shared" si="31"/>
        <v>0</v>
      </c>
      <c r="N387" s="117">
        <f t="shared" si="32"/>
        <v>0</v>
      </c>
      <c r="O387" s="117">
        <f t="shared" si="33"/>
        <v>0</v>
      </c>
      <c r="P387" s="117">
        <f t="shared" si="34"/>
        <v>0</v>
      </c>
      <c r="Q387" s="117">
        <f t="shared" si="35"/>
        <v>0</v>
      </c>
    </row>
    <row r="388" spans="1:17" ht="15" x14ac:dyDescent="0.2">
      <c r="A388" s="88">
        <v>370</v>
      </c>
      <c r="B388" s="115">
        <f>VLOOKUP($A388,'DO NOT MODIFY'!$A$5:$S$631,2,FALSE)</f>
        <v>0</v>
      </c>
      <c r="C388" s="115">
        <f>VLOOKUP($A388,'DO NOT MODIFY'!$A$5:$S$631,3,FALSE)</f>
        <v>0</v>
      </c>
      <c r="D388" s="116" t="str">
        <f>VLOOKUP($A388,'DO NOT MODIFY'!$A$5:$S$631,4,FALSE)</f>
        <v>Epilobium (Zauschneria) canum latifolium</v>
      </c>
      <c r="E388" s="116" t="str">
        <f>VLOOKUP($A388,'DO NOT MODIFY'!$A$5:$S$631,5,FALSE)</f>
        <v>Hummingbird Flower</v>
      </c>
      <c r="F388" s="115" t="str">
        <f>VLOOKUP($A388,'DO NOT MODIFY'!$A$5:$S$631,7,FALSE)</f>
        <v>low</v>
      </c>
      <c r="G388" s="115">
        <f>VLOOKUP($A388,'DO NOT MODIFY'!$A$5:$S$631,6,FALSE)</f>
        <v>10</v>
      </c>
      <c r="H388" s="151"/>
      <c r="I388" s="148" t="str">
        <f>VLOOKUP($A388,'DO NOT MODIFY'!$A$5:$S$631,10,FALSE)</f>
        <v>#1</v>
      </c>
      <c r="J388" s="115">
        <f>VLOOKUP($A388,'DO NOT MODIFY'!$A$5:$S$631,11,FALSE)</f>
        <v>1</v>
      </c>
      <c r="K388" s="115">
        <f>VLOOKUP($A388,'DO NOT MODIFY'!$A$5:$S$631,12,FALSE)</f>
        <v>4.0000000000000001E-3</v>
      </c>
      <c r="L388" s="117">
        <f t="shared" si="30"/>
        <v>0</v>
      </c>
      <c r="M388" s="117">
        <f t="shared" si="31"/>
        <v>0</v>
      </c>
      <c r="N388" s="117">
        <f t="shared" si="32"/>
        <v>0</v>
      </c>
      <c r="O388" s="117">
        <f t="shared" si="33"/>
        <v>0</v>
      </c>
      <c r="P388" s="117">
        <f t="shared" si="34"/>
        <v>0</v>
      </c>
      <c r="Q388" s="117">
        <f t="shared" si="35"/>
        <v>0</v>
      </c>
    </row>
    <row r="389" spans="1:17" ht="15" x14ac:dyDescent="0.2">
      <c r="A389" s="88">
        <v>371</v>
      </c>
      <c r="B389" s="115">
        <f>VLOOKUP($A389,'DO NOT MODIFY'!$A$5:$S$631,2,FALSE)</f>
        <v>0</v>
      </c>
      <c r="C389" s="115">
        <f>VLOOKUP($A389,'DO NOT MODIFY'!$A$5:$S$631,3,FALSE)</f>
        <v>0</v>
      </c>
      <c r="D389" s="116" t="str">
        <f>VLOOKUP($A389,'DO NOT MODIFY'!$A$5:$S$631,4,FALSE)</f>
        <v>Epilobium (Zauschneria) canum garrettii Orange Carpet®</v>
      </c>
      <c r="E389" s="116" t="str">
        <f>VLOOKUP($A389,'DO NOT MODIFY'!$A$5:$S$631,5,FALSE)</f>
        <v>Orange Carpet® Hummingbird Trumpet</v>
      </c>
      <c r="F389" s="115" t="str">
        <f>VLOOKUP($A389,'DO NOT MODIFY'!$A$5:$S$631,7,FALSE)</f>
        <v>low</v>
      </c>
      <c r="G389" s="115">
        <f>VLOOKUP($A389,'DO NOT MODIFY'!$A$5:$S$631,6,FALSE)</f>
        <v>10</v>
      </c>
      <c r="H389" s="151"/>
      <c r="I389" s="148" t="str">
        <f>VLOOKUP($A389,'DO NOT MODIFY'!$A$5:$S$631,10,FALSE)</f>
        <v>#1</v>
      </c>
      <c r="J389" s="115">
        <f>VLOOKUP($A389,'DO NOT MODIFY'!$A$5:$S$631,11,FALSE)</f>
        <v>1</v>
      </c>
      <c r="K389" s="115">
        <f>VLOOKUP($A389,'DO NOT MODIFY'!$A$5:$S$631,12,FALSE)</f>
        <v>4.0000000000000001E-3</v>
      </c>
      <c r="L389" s="117">
        <f t="shared" si="30"/>
        <v>0</v>
      </c>
      <c r="M389" s="117">
        <f t="shared" si="31"/>
        <v>0</v>
      </c>
      <c r="N389" s="117">
        <f t="shared" si="32"/>
        <v>0</v>
      </c>
      <c r="O389" s="117">
        <f t="shared" si="33"/>
        <v>0</v>
      </c>
      <c r="P389" s="117">
        <f t="shared" si="34"/>
        <v>0</v>
      </c>
      <c r="Q389" s="117">
        <f t="shared" si="35"/>
        <v>0</v>
      </c>
    </row>
    <row r="390" spans="1:17" ht="15" x14ac:dyDescent="0.2">
      <c r="A390" s="88">
        <v>372</v>
      </c>
      <c r="B390" s="115">
        <f>VLOOKUP($A390,'DO NOT MODIFY'!$A$5:$S$631,2,FALSE)</f>
        <v>0</v>
      </c>
      <c r="C390" s="115">
        <f>VLOOKUP($A390,'DO NOT MODIFY'!$A$5:$S$631,3,FALSE)</f>
        <v>0</v>
      </c>
      <c r="D390" s="116" t="str">
        <f>VLOOKUP($A390,'DO NOT MODIFY'!$A$5:$S$631,4,FALSE)</f>
        <v>Epilobium (Zauschneria) fleischeri</v>
      </c>
      <c r="E390" s="116" t="str">
        <f>VLOOKUP($A390,'DO NOT MODIFY'!$A$5:$S$631,5,FALSE)</f>
        <v>Alpine Willowherb</v>
      </c>
      <c r="F390" s="115" t="str">
        <f>VLOOKUP($A390,'DO NOT MODIFY'!$A$5:$S$631,7,FALSE)</f>
        <v>moderate</v>
      </c>
      <c r="G390" s="115">
        <f>VLOOKUP($A390,'DO NOT MODIFY'!$A$5:$S$631,6,FALSE)</f>
        <v>4</v>
      </c>
      <c r="H390" s="151"/>
      <c r="I390" s="148" t="str">
        <f>VLOOKUP($A390,'DO NOT MODIFY'!$A$5:$S$631,10,FALSE)</f>
        <v>#1</v>
      </c>
      <c r="J390" s="115">
        <f>VLOOKUP($A390,'DO NOT MODIFY'!$A$5:$S$631,11,FALSE)</f>
        <v>1</v>
      </c>
      <c r="K390" s="115">
        <f>VLOOKUP($A390,'DO NOT MODIFY'!$A$5:$S$631,12,FALSE)</f>
        <v>4.0000000000000001E-3</v>
      </c>
      <c r="L390" s="117">
        <f t="shared" si="30"/>
        <v>0</v>
      </c>
      <c r="M390" s="117">
        <f t="shared" si="31"/>
        <v>0</v>
      </c>
      <c r="N390" s="117">
        <f t="shared" si="32"/>
        <v>0</v>
      </c>
      <c r="O390" s="117">
        <f t="shared" si="33"/>
        <v>1</v>
      </c>
      <c r="P390" s="117">
        <f t="shared" si="34"/>
        <v>0</v>
      </c>
      <c r="Q390" s="117">
        <f t="shared" si="35"/>
        <v>0</v>
      </c>
    </row>
    <row r="391" spans="1:17" ht="15" x14ac:dyDescent="0.2">
      <c r="A391" s="88">
        <v>373</v>
      </c>
      <c r="B391" s="115">
        <f>VLOOKUP($A391,'DO NOT MODIFY'!$A$5:$S$631,2,FALSE)</f>
        <v>0</v>
      </c>
      <c r="C391" s="115">
        <f>VLOOKUP($A391,'DO NOT MODIFY'!$A$5:$S$631,3,FALSE)</f>
        <v>0</v>
      </c>
      <c r="D391" s="116" t="str">
        <f>VLOOKUP($A391,'DO NOT MODIFY'!$A$5:$S$631,4,FALSE)</f>
        <v xml:space="preserve">Erigeron sp. </v>
      </c>
      <c r="E391" s="116" t="str">
        <f>VLOOKUP($A391,'DO NOT MODIFY'!$A$5:$S$631,5,FALSE)</f>
        <v xml:space="preserve">Daisy Fleabane </v>
      </c>
      <c r="F391" s="115" t="str">
        <f>VLOOKUP($A391,'DO NOT MODIFY'!$A$5:$S$631,7,FALSE)</f>
        <v>low</v>
      </c>
      <c r="G391" s="115">
        <f>VLOOKUP($A391,'DO NOT MODIFY'!$A$5:$S$631,6,FALSE)</f>
        <v>4</v>
      </c>
      <c r="H391" s="151"/>
      <c r="I391" s="148" t="str">
        <f>VLOOKUP($A391,'DO NOT MODIFY'!$A$5:$S$631,10,FALSE)</f>
        <v>#1</v>
      </c>
      <c r="J391" s="115">
        <f>VLOOKUP($A391,'DO NOT MODIFY'!$A$5:$S$631,11,FALSE)</f>
        <v>1</v>
      </c>
      <c r="K391" s="115">
        <f>VLOOKUP($A391,'DO NOT MODIFY'!$A$5:$S$631,12,FALSE)</f>
        <v>4.0000000000000001E-3</v>
      </c>
      <c r="L391" s="117">
        <f t="shared" si="30"/>
        <v>0</v>
      </c>
      <c r="M391" s="117">
        <f t="shared" si="31"/>
        <v>0</v>
      </c>
      <c r="N391" s="117">
        <f t="shared" si="32"/>
        <v>0</v>
      </c>
      <c r="O391" s="117">
        <f t="shared" si="33"/>
        <v>0</v>
      </c>
      <c r="P391" s="117">
        <f t="shared" si="34"/>
        <v>0</v>
      </c>
      <c r="Q391" s="117">
        <f t="shared" si="35"/>
        <v>0</v>
      </c>
    </row>
    <row r="392" spans="1:17" ht="15" x14ac:dyDescent="0.2">
      <c r="A392" s="88">
        <v>374</v>
      </c>
      <c r="B392" s="115">
        <f>VLOOKUP($A392,'DO NOT MODIFY'!$A$5:$S$631,2,FALSE)</f>
        <v>0</v>
      </c>
      <c r="C392" s="115">
        <f>VLOOKUP($A392,'DO NOT MODIFY'!$A$5:$S$631,3,FALSE)</f>
        <v>0</v>
      </c>
      <c r="D392" s="116" t="str">
        <f>VLOOKUP($A392,'DO NOT MODIFY'!$A$5:$S$631,4,FALSE)</f>
        <v xml:space="preserve">Eriogonum jamesii                                 </v>
      </c>
      <c r="E392" s="116" t="str">
        <f>VLOOKUP($A392,'DO NOT MODIFY'!$A$5:$S$631,5,FALSE)</f>
        <v>Creamy Sulphur Flower</v>
      </c>
      <c r="F392" s="115" t="str">
        <f>VLOOKUP($A392,'DO NOT MODIFY'!$A$5:$S$631,7,FALSE)</f>
        <v>very low</v>
      </c>
      <c r="G392" s="115">
        <f>VLOOKUP($A392,'DO NOT MODIFY'!$A$5:$S$631,6,FALSE)</f>
        <v>10</v>
      </c>
      <c r="H392" s="151"/>
      <c r="I392" s="148" t="str">
        <f>VLOOKUP($A392,'DO NOT MODIFY'!$A$5:$S$631,10,FALSE)</f>
        <v>#1</v>
      </c>
      <c r="J392" s="115">
        <f>VLOOKUP($A392,'DO NOT MODIFY'!$A$5:$S$631,11,FALSE)</f>
        <v>1</v>
      </c>
      <c r="K392" s="115">
        <f>VLOOKUP($A392,'DO NOT MODIFY'!$A$5:$S$631,12,FALSE)</f>
        <v>4.0000000000000001E-3</v>
      </c>
      <c r="L392" s="117">
        <f t="shared" si="30"/>
        <v>0</v>
      </c>
      <c r="M392" s="117">
        <f t="shared" si="31"/>
        <v>0</v>
      </c>
      <c r="N392" s="117">
        <f t="shared" si="32"/>
        <v>0</v>
      </c>
      <c r="O392" s="117">
        <f t="shared" si="33"/>
        <v>0</v>
      </c>
      <c r="P392" s="117">
        <f t="shared" si="34"/>
        <v>0</v>
      </c>
      <c r="Q392" s="117">
        <f t="shared" si="35"/>
        <v>0</v>
      </c>
    </row>
    <row r="393" spans="1:17" ht="15" x14ac:dyDescent="0.2">
      <c r="A393" s="88">
        <v>375</v>
      </c>
      <c r="B393" s="115">
        <f>VLOOKUP($A393,'DO NOT MODIFY'!$A$5:$S$631,2,FALSE)</f>
        <v>0</v>
      </c>
      <c r="C393" s="115">
        <f>VLOOKUP($A393,'DO NOT MODIFY'!$A$5:$S$631,3,FALSE)</f>
        <v>0</v>
      </c>
      <c r="D393" s="116" t="str">
        <f>VLOOKUP($A393,'DO NOT MODIFY'!$A$5:$S$631,4,FALSE)</f>
        <v>Eriogonum umbellatum or var. aureum 'Psdowns</v>
      </c>
      <c r="E393" s="116" t="str">
        <f>VLOOKUP($A393,'DO NOT MODIFY'!$A$5:$S$631,5,FALSE)</f>
        <v>Kannah Creek® Buckwheat</v>
      </c>
      <c r="F393" s="115" t="str">
        <f>VLOOKUP($A393,'DO NOT MODIFY'!$A$5:$S$631,7,FALSE)</f>
        <v>very low</v>
      </c>
      <c r="G393" s="115">
        <f>VLOOKUP($A393,'DO NOT MODIFY'!$A$5:$S$631,6,FALSE)</f>
        <v>10</v>
      </c>
      <c r="H393" s="151"/>
      <c r="I393" s="148" t="str">
        <f>VLOOKUP($A393,'DO NOT MODIFY'!$A$5:$S$631,10,FALSE)</f>
        <v>#1</v>
      </c>
      <c r="J393" s="115">
        <f>VLOOKUP($A393,'DO NOT MODIFY'!$A$5:$S$631,11,FALSE)</f>
        <v>1</v>
      </c>
      <c r="K393" s="115">
        <f>VLOOKUP($A393,'DO NOT MODIFY'!$A$5:$S$631,12,FALSE)</f>
        <v>4.0000000000000001E-3</v>
      </c>
      <c r="L393" s="117">
        <f t="shared" si="30"/>
        <v>0</v>
      </c>
      <c r="M393" s="117">
        <f t="shared" si="31"/>
        <v>0</v>
      </c>
      <c r="N393" s="117">
        <f t="shared" si="32"/>
        <v>0</v>
      </c>
      <c r="O393" s="117">
        <f t="shared" si="33"/>
        <v>0</v>
      </c>
      <c r="P393" s="117">
        <f t="shared" si="34"/>
        <v>0</v>
      </c>
      <c r="Q393" s="117">
        <f t="shared" si="35"/>
        <v>0</v>
      </c>
    </row>
    <row r="394" spans="1:17" ht="15" x14ac:dyDescent="0.2">
      <c r="A394" s="88">
        <v>376</v>
      </c>
      <c r="B394" s="115">
        <f>VLOOKUP($A394,'DO NOT MODIFY'!$A$5:$S$631,2,FALSE)</f>
        <v>0</v>
      </c>
      <c r="C394" s="115">
        <f>VLOOKUP($A394,'DO NOT MODIFY'!$A$5:$S$631,3,FALSE)</f>
        <v>0</v>
      </c>
      <c r="D394" s="116" t="str">
        <f>VLOOKUP($A394,'DO NOT MODIFY'!$A$5:$S$631,4,FALSE)</f>
        <v>Eriogonum wrightii var. wrightii</v>
      </c>
      <c r="E394" s="116" t="str">
        <f>VLOOKUP($A394,'DO NOT MODIFY'!$A$5:$S$631,5,FALSE)</f>
        <v>Snow Mesa Buckwheat</v>
      </c>
      <c r="F394" s="115" t="str">
        <f>VLOOKUP($A394,'DO NOT MODIFY'!$A$5:$S$631,7,FALSE)</f>
        <v>low</v>
      </c>
      <c r="G394" s="115">
        <f>VLOOKUP($A394,'DO NOT MODIFY'!$A$5:$S$631,6,FALSE)</f>
        <v>10</v>
      </c>
      <c r="H394" s="151"/>
      <c r="I394" s="148" t="str">
        <f>VLOOKUP($A394,'DO NOT MODIFY'!$A$5:$S$631,10,FALSE)</f>
        <v>#1</v>
      </c>
      <c r="J394" s="115">
        <f>VLOOKUP($A394,'DO NOT MODIFY'!$A$5:$S$631,11,FALSE)</f>
        <v>1</v>
      </c>
      <c r="K394" s="115">
        <f>VLOOKUP($A394,'DO NOT MODIFY'!$A$5:$S$631,12,FALSE)</f>
        <v>4.0000000000000001E-3</v>
      </c>
      <c r="L394" s="117">
        <f t="shared" si="30"/>
        <v>0</v>
      </c>
      <c r="M394" s="117">
        <f t="shared" si="31"/>
        <v>0</v>
      </c>
      <c r="N394" s="117">
        <f t="shared" si="32"/>
        <v>0</v>
      </c>
      <c r="O394" s="117">
        <f t="shared" si="33"/>
        <v>0</v>
      </c>
      <c r="P394" s="117">
        <f t="shared" si="34"/>
        <v>0</v>
      </c>
      <c r="Q394" s="117">
        <f t="shared" si="35"/>
        <v>0</v>
      </c>
    </row>
    <row r="395" spans="1:17" ht="15" x14ac:dyDescent="0.2">
      <c r="A395" s="88">
        <v>377</v>
      </c>
      <c r="B395" s="115">
        <f>VLOOKUP($A395,'DO NOT MODIFY'!$A$5:$S$631,2,FALSE)</f>
        <v>0</v>
      </c>
      <c r="C395" s="115">
        <f>VLOOKUP($A395,'DO NOT MODIFY'!$A$5:$S$631,3,FALSE)</f>
        <v>0</v>
      </c>
      <c r="D395" s="116" t="str">
        <f>VLOOKUP($A395,'DO NOT MODIFY'!$A$5:$S$631,4,FALSE)</f>
        <v>Erodium chrysanthum</v>
      </c>
      <c r="E395" s="116" t="str">
        <f>VLOOKUP($A395,'DO NOT MODIFY'!$A$5:$S$631,5,FALSE)</f>
        <v>Golden Storksbill</v>
      </c>
      <c r="F395" s="115" t="str">
        <f>VLOOKUP($A395,'DO NOT MODIFY'!$A$5:$S$631,7,FALSE)</f>
        <v>low</v>
      </c>
      <c r="G395" s="115">
        <f>VLOOKUP($A395,'DO NOT MODIFY'!$A$5:$S$631,6,FALSE)</f>
        <v>10</v>
      </c>
      <c r="H395" s="151"/>
      <c r="I395" s="148" t="str">
        <f>VLOOKUP($A395,'DO NOT MODIFY'!$A$5:$S$631,10,FALSE)</f>
        <v>#1</v>
      </c>
      <c r="J395" s="115">
        <f>VLOOKUP($A395,'DO NOT MODIFY'!$A$5:$S$631,11,FALSE)</f>
        <v>1</v>
      </c>
      <c r="K395" s="115">
        <f>VLOOKUP($A395,'DO NOT MODIFY'!$A$5:$S$631,12,FALSE)</f>
        <v>4.0000000000000001E-3</v>
      </c>
      <c r="L395" s="117">
        <f t="shared" si="30"/>
        <v>0</v>
      </c>
      <c r="M395" s="117">
        <f t="shared" si="31"/>
        <v>0</v>
      </c>
      <c r="N395" s="117">
        <f t="shared" si="32"/>
        <v>0</v>
      </c>
      <c r="O395" s="117">
        <f t="shared" si="33"/>
        <v>0</v>
      </c>
      <c r="P395" s="117">
        <f t="shared" si="34"/>
        <v>0</v>
      </c>
      <c r="Q395" s="117">
        <f t="shared" si="35"/>
        <v>0</v>
      </c>
    </row>
    <row r="396" spans="1:17" ht="15" x14ac:dyDescent="0.2">
      <c r="A396" s="88">
        <v>378</v>
      </c>
      <c r="B396" s="115">
        <f>VLOOKUP($A396,'DO NOT MODIFY'!$A$5:$S$631,2,FALSE)</f>
        <v>0</v>
      </c>
      <c r="C396" s="115">
        <f>VLOOKUP($A396,'DO NOT MODIFY'!$A$5:$S$631,3,FALSE)</f>
        <v>0</v>
      </c>
      <c r="D396" s="116" t="str">
        <f>VLOOKUP($A396,'DO NOT MODIFY'!$A$5:$S$631,4,FALSE)</f>
        <v xml:space="preserve">Eryngium alpinum 'Superbum'                       </v>
      </c>
      <c r="E396" s="116" t="str">
        <f>VLOOKUP($A396,'DO NOT MODIFY'!$A$5:$S$631,5,FALSE)</f>
        <v>Amethyst Sea Holly</v>
      </c>
      <c r="F396" s="115" t="str">
        <f>VLOOKUP($A396,'DO NOT MODIFY'!$A$5:$S$631,7,FALSE)</f>
        <v>low</v>
      </c>
      <c r="G396" s="115">
        <f>VLOOKUP($A396,'DO NOT MODIFY'!$A$5:$S$631,6,FALSE)</f>
        <v>10</v>
      </c>
      <c r="H396" s="151"/>
      <c r="I396" s="148" t="str">
        <f>VLOOKUP($A396,'DO NOT MODIFY'!$A$5:$S$631,10,FALSE)</f>
        <v>#1</v>
      </c>
      <c r="J396" s="115">
        <f>VLOOKUP($A396,'DO NOT MODIFY'!$A$5:$S$631,11,FALSE)</f>
        <v>1</v>
      </c>
      <c r="K396" s="115">
        <f>VLOOKUP($A396,'DO NOT MODIFY'!$A$5:$S$631,12,FALSE)</f>
        <v>4.0000000000000001E-3</v>
      </c>
      <c r="L396" s="117">
        <f t="shared" si="30"/>
        <v>0</v>
      </c>
      <c r="M396" s="117">
        <f t="shared" si="31"/>
        <v>0</v>
      </c>
      <c r="N396" s="117">
        <f t="shared" si="32"/>
        <v>0</v>
      </c>
      <c r="O396" s="117">
        <f t="shared" si="33"/>
        <v>0</v>
      </c>
      <c r="P396" s="117">
        <f t="shared" si="34"/>
        <v>0</v>
      </c>
      <c r="Q396" s="117">
        <f t="shared" si="35"/>
        <v>0</v>
      </c>
    </row>
    <row r="397" spans="1:17" ht="15" x14ac:dyDescent="0.2">
      <c r="A397" s="88">
        <v>379</v>
      </c>
      <c r="B397" s="115">
        <f>VLOOKUP($A397,'DO NOT MODIFY'!$A$5:$S$631,2,FALSE)</f>
        <v>0</v>
      </c>
      <c r="C397" s="115">
        <f>VLOOKUP($A397,'DO NOT MODIFY'!$A$5:$S$631,3,FALSE)</f>
        <v>0</v>
      </c>
      <c r="D397" s="116" t="str">
        <f>VLOOKUP($A397,'DO NOT MODIFY'!$A$5:$S$631,4,FALSE)</f>
        <v xml:space="preserve">Eryngium amethystinum </v>
      </c>
      <c r="E397" s="116" t="str">
        <f>VLOOKUP($A397,'DO NOT MODIFY'!$A$5:$S$631,5,FALSE)</f>
        <v>Sea Holly</v>
      </c>
      <c r="F397" s="115" t="str">
        <f>VLOOKUP($A397,'DO NOT MODIFY'!$A$5:$S$631,7,FALSE)</f>
        <v>low</v>
      </c>
      <c r="G397" s="115">
        <f>VLOOKUP($A397,'DO NOT MODIFY'!$A$5:$S$631,6,FALSE)</f>
        <v>10</v>
      </c>
      <c r="H397" s="151"/>
      <c r="I397" s="148" t="str">
        <f>VLOOKUP($A397,'DO NOT MODIFY'!$A$5:$S$631,10,FALSE)</f>
        <v>#1</v>
      </c>
      <c r="J397" s="115">
        <f>VLOOKUP($A397,'DO NOT MODIFY'!$A$5:$S$631,11,FALSE)</f>
        <v>1</v>
      </c>
      <c r="K397" s="115">
        <f>VLOOKUP($A397,'DO NOT MODIFY'!$A$5:$S$631,12,FALSE)</f>
        <v>4.0000000000000001E-3</v>
      </c>
      <c r="L397" s="117">
        <f t="shared" si="30"/>
        <v>0</v>
      </c>
      <c r="M397" s="117">
        <f t="shared" si="31"/>
        <v>0</v>
      </c>
      <c r="N397" s="117">
        <f t="shared" si="32"/>
        <v>0</v>
      </c>
      <c r="O397" s="117">
        <f t="shared" si="33"/>
        <v>0</v>
      </c>
      <c r="P397" s="117">
        <f t="shared" si="34"/>
        <v>0</v>
      </c>
      <c r="Q397" s="117">
        <f t="shared" si="35"/>
        <v>0</v>
      </c>
    </row>
    <row r="398" spans="1:17" ht="15" x14ac:dyDescent="0.2">
      <c r="A398" s="88">
        <v>380</v>
      </c>
      <c r="B398" s="115">
        <f>VLOOKUP($A398,'DO NOT MODIFY'!$A$5:$S$631,2,FALSE)</f>
        <v>0</v>
      </c>
      <c r="C398" s="115">
        <f>VLOOKUP($A398,'DO NOT MODIFY'!$A$5:$S$631,3,FALSE)</f>
        <v>0</v>
      </c>
      <c r="D398" s="116" t="str">
        <f>VLOOKUP($A398,'DO NOT MODIFY'!$A$5:$S$631,4,FALSE)</f>
        <v xml:space="preserve">Eryngium planum 'Blaukappe'                       </v>
      </c>
      <c r="E398" s="116" t="str">
        <f>VLOOKUP($A398,'DO NOT MODIFY'!$A$5:$S$631,5,FALSE)</f>
        <v>Blue Cap Sea Holly</v>
      </c>
      <c r="F398" s="115" t="str">
        <f>VLOOKUP($A398,'DO NOT MODIFY'!$A$5:$S$631,7,FALSE)</f>
        <v>low</v>
      </c>
      <c r="G398" s="115">
        <f>VLOOKUP($A398,'DO NOT MODIFY'!$A$5:$S$631,6,FALSE)</f>
        <v>10</v>
      </c>
      <c r="H398" s="151"/>
      <c r="I398" s="148" t="str">
        <f>VLOOKUP($A398,'DO NOT MODIFY'!$A$5:$S$631,10,FALSE)</f>
        <v>#1</v>
      </c>
      <c r="J398" s="115">
        <f>VLOOKUP($A398,'DO NOT MODIFY'!$A$5:$S$631,11,FALSE)</f>
        <v>1</v>
      </c>
      <c r="K398" s="115">
        <f>VLOOKUP($A398,'DO NOT MODIFY'!$A$5:$S$631,12,FALSE)</f>
        <v>4.0000000000000001E-3</v>
      </c>
      <c r="L398" s="117">
        <f t="shared" si="30"/>
        <v>0</v>
      </c>
      <c r="M398" s="117">
        <f t="shared" si="31"/>
        <v>0</v>
      </c>
      <c r="N398" s="117">
        <f t="shared" si="32"/>
        <v>0</v>
      </c>
      <c r="O398" s="117">
        <f t="shared" si="33"/>
        <v>0</v>
      </c>
      <c r="P398" s="117">
        <f t="shared" si="34"/>
        <v>0</v>
      </c>
      <c r="Q398" s="117">
        <f t="shared" si="35"/>
        <v>0</v>
      </c>
    </row>
    <row r="399" spans="1:17" ht="15" x14ac:dyDescent="0.2">
      <c r="A399" s="88">
        <v>381</v>
      </c>
      <c r="B399" s="115">
        <f>VLOOKUP($A399,'DO NOT MODIFY'!$A$5:$S$631,2,FALSE)</f>
        <v>0</v>
      </c>
      <c r="C399" s="115">
        <f>VLOOKUP($A399,'DO NOT MODIFY'!$A$5:$S$631,3,FALSE)</f>
        <v>0</v>
      </c>
      <c r="D399" s="116" t="str">
        <f>VLOOKUP($A399,'DO NOT MODIFY'!$A$5:$S$631,4,FALSE)</f>
        <v>Erysimum linifolium 'Bowles Mauve'</v>
      </c>
      <c r="E399" s="116" t="str">
        <f>VLOOKUP($A399,'DO NOT MODIFY'!$A$5:$S$631,5,FALSE)</f>
        <v>Bowles Mauve Wallflower</v>
      </c>
      <c r="F399" s="115" t="str">
        <f>VLOOKUP($A399,'DO NOT MODIFY'!$A$5:$S$631,7,FALSE)</f>
        <v>low</v>
      </c>
      <c r="G399" s="115">
        <f>VLOOKUP($A399,'DO NOT MODIFY'!$A$5:$S$631,6,FALSE)</f>
        <v>10</v>
      </c>
      <c r="H399" s="151"/>
      <c r="I399" s="148" t="str">
        <f>VLOOKUP($A399,'DO NOT MODIFY'!$A$5:$S$631,10,FALSE)</f>
        <v>#1</v>
      </c>
      <c r="J399" s="115">
        <f>VLOOKUP($A399,'DO NOT MODIFY'!$A$5:$S$631,11,FALSE)</f>
        <v>1</v>
      </c>
      <c r="K399" s="115">
        <f>VLOOKUP($A399,'DO NOT MODIFY'!$A$5:$S$631,12,FALSE)</f>
        <v>4.0000000000000001E-3</v>
      </c>
      <c r="L399" s="117">
        <f t="shared" si="30"/>
        <v>0</v>
      </c>
      <c r="M399" s="117">
        <f t="shared" si="31"/>
        <v>0</v>
      </c>
      <c r="N399" s="117">
        <f t="shared" si="32"/>
        <v>0</v>
      </c>
      <c r="O399" s="117">
        <f t="shared" si="33"/>
        <v>0</v>
      </c>
      <c r="P399" s="117">
        <f t="shared" si="34"/>
        <v>0</v>
      </c>
      <c r="Q399" s="117">
        <f t="shared" si="35"/>
        <v>0</v>
      </c>
    </row>
    <row r="400" spans="1:17" ht="15" x14ac:dyDescent="0.2">
      <c r="A400" s="88">
        <v>382</v>
      </c>
      <c r="B400" s="115">
        <f>VLOOKUP($A400,'DO NOT MODIFY'!$A$5:$S$631,2,FALSE)</f>
        <v>0</v>
      </c>
      <c r="C400" s="115">
        <f>VLOOKUP($A400,'DO NOT MODIFY'!$A$5:$S$631,3,FALSE)</f>
        <v>0</v>
      </c>
      <c r="D400" s="116" t="str">
        <f>VLOOKUP($A400,'DO NOT MODIFY'!$A$5:$S$631,4,FALSE)</f>
        <v>Eupatorium maculatum 'Gateway'</v>
      </c>
      <c r="E400" s="116" t="str">
        <f>VLOOKUP($A400,'DO NOT MODIFY'!$A$5:$S$631,5,FALSE)</f>
        <v>Joe Pye Weed</v>
      </c>
      <c r="F400" s="115" t="str">
        <f>VLOOKUP($A400,'DO NOT MODIFY'!$A$5:$S$631,7,FALSE)</f>
        <v>moderate</v>
      </c>
      <c r="G400" s="115">
        <f>VLOOKUP($A400,'DO NOT MODIFY'!$A$5:$S$631,6,FALSE)</f>
        <v>10</v>
      </c>
      <c r="H400" s="151"/>
      <c r="I400" s="148" t="str">
        <f>VLOOKUP($A400,'DO NOT MODIFY'!$A$5:$S$631,10,FALSE)</f>
        <v>#1</v>
      </c>
      <c r="J400" s="115">
        <f>VLOOKUP($A400,'DO NOT MODIFY'!$A$5:$S$631,11,FALSE)</f>
        <v>1</v>
      </c>
      <c r="K400" s="115">
        <f>VLOOKUP($A400,'DO NOT MODIFY'!$A$5:$S$631,12,FALSE)</f>
        <v>4.0000000000000001E-3</v>
      </c>
      <c r="L400" s="117">
        <f t="shared" si="30"/>
        <v>0</v>
      </c>
      <c r="M400" s="117">
        <f t="shared" si="31"/>
        <v>0</v>
      </c>
      <c r="N400" s="117">
        <f t="shared" si="32"/>
        <v>0</v>
      </c>
      <c r="O400" s="117">
        <f t="shared" si="33"/>
        <v>1</v>
      </c>
      <c r="P400" s="117">
        <f t="shared" si="34"/>
        <v>0</v>
      </c>
      <c r="Q400" s="117">
        <f t="shared" si="35"/>
        <v>0</v>
      </c>
    </row>
    <row r="401" spans="1:17" ht="15" x14ac:dyDescent="0.2">
      <c r="A401" s="88">
        <v>383</v>
      </c>
      <c r="B401" s="115">
        <f>VLOOKUP($A401,'DO NOT MODIFY'!$A$5:$S$631,2,FALSE)</f>
        <v>0</v>
      </c>
      <c r="C401" s="115">
        <f>VLOOKUP($A401,'DO NOT MODIFY'!$A$5:$S$631,3,FALSE)</f>
        <v>0</v>
      </c>
      <c r="D401" s="116" t="str">
        <f>VLOOKUP($A401,'DO NOT MODIFY'!$A$5:$S$631,4,FALSE)</f>
        <v>Euphorbia epithymoides/polychroma</v>
      </c>
      <c r="E401" s="116" t="str">
        <f>VLOOKUP($A401,'DO NOT MODIFY'!$A$5:$S$631,5,FALSE)</f>
        <v xml:space="preserve">Cushion Spurge </v>
      </c>
      <c r="F401" s="115" t="str">
        <f>VLOOKUP($A401,'DO NOT MODIFY'!$A$5:$S$631,7,FALSE)</f>
        <v>low</v>
      </c>
      <c r="G401" s="115">
        <f>VLOOKUP($A401,'DO NOT MODIFY'!$A$5:$S$631,6,FALSE)</f>
        <v>10</v>
      </c>
      <c r="H401" s="151"/>
      <c r="I401" s="148" t="str">
        <f>VLOOKUP($A401,'DO NOT MODIFY'!$A$5:$S$631,10,FALSE)</f>
        <v>#1</v>
      </c>
      <c r="J401" s="115">
        <f>VLOOKUP($A401,'DO NOT MODIFY'!$A$5:$S$631,11,FALSE)</f>
        <v>1</v>
      </c>
      <c r="K401" s="115">
        <f>VLOOKUP($A401,'DO NOT MODIFY'!$A$5:$S$631,12,FALSE)</f>
        <v>4.0000000000000001E-3</v>
      </c>
      <c r="L401" s="117">
        <f t="shared" si="30"/>
        <v>0</v>
      </c>
      <c r="M401" s="117">
        <f t="shared" si="31"/>
        <v>0</v>
      </c>
      <c r="N401" s="117">
        <f t="shared" si="32"/>
        <v>0</v>
      </c>
      <c r="O401" s="117">
        <f t="shared" si="33"/>
        <v>0</v>
      </c>
      <c r="P401" s="117">
        <f t="shared" si="34"/>
        <v>0</v>
      </c>
      <c r="Q401" s="117">
        <f t="shared" si="35"/>
        <v>0</v>
      </c>
    </row>
    <row r="402" spans="1:17" ht="15" x14ac:dyDescent="0.2">
      <c r="A402" s="88">
        <v>384</v>
      </c>
      <c r="B402" s="115">
        <f>VLOOKUP($A402,'DO NOT MODIFY'!$A$5:$S$631,2,FALSE)</f>
        <v>0</v>
      </c>
      <c r="C402" s="115">
        <f>VLOOKUP($A402,'DO NOT MODIFY'!$A$5:$S$631,3,FALSE)</f>
        <v>0</v>
      </c>
      <c r="D402" s="116" t="str">
        <f>VLOOKUP($A402,'DO NOT MODIFY'!$A$5:$S$631,4,FALSE)</f>
        <v>Fragaria vesca</v>
      </c>
      <c r="E402" s="116" t="str">
        <f>VLOOKUP($A402,'DO NOT MODIFY'!$A$5:$S$631,5,FALSE)</f>
        <v>Runnerless Strawberry</v>
      </c>
      <c r="F402" s="115" t="str">
        <f>VLOOKUP($A402,'DO NOT MODIFY'!$A$5:$S$631,7,FALSE)</f>
        <v>moderate</v>
      </c>
      <c r="G402" s="115">
        <f>VLOOKUP($A402,'DO NOT MODIFY'!$A$5:$S$631,6,FALSE)</f>
        <v>3</v>
      </c>
      <c r="H402" s="151"/>
      <c r="I402" s="148" t="str">
        <f>VLOOKUP($A402,'DO NOT MODIFY'!$A$5:$S$631,10,FALSE)</f>
        <v>#1</v>
      </c>
      <c r="J402" s="115">
        <f>VLOOKUP($A402,'DO NOT MODIFY'!$A$5:$S$631,11,FALSE)</f>
        <v>1</v>
      </c>
      <c r="K402" s="115">
        <f>VLOOKUP($A402,'DO NOT MODIFY'!$A$5:$S$631,12,FALSE)</f>
        <v>4.0000000000000001E-3</v>
      </c>
      <c r="L402" s="117">
        <f t="shared" si="30"/>
        <v>0</v>
      </c>
      <c r="M402" s="117">
        <f t="shared" si="31"/>
        <v>0</v>
      </c>
      <c r="N402" s="117">
        <f t="shared" si="32"/>
        <v>0</v>
      </c>
      <c r="O402" s="117">
        <f t="shared" si="33"/>
        <v>1</v>
      </c>
      <c r="P402" s="117">
        <f t="shared" si="34"/>
        <v>0</v>
      </c>
      <c r="Q402" s="117">
        <f t="shared" si="35"/>
        <v>0</v>
      </c>
    </row>
    <row r="403" spans="1:17" ht="15" x14ac:dyDescent="0.2">
      <c r="A403" s="88">
        <v>385</v>
      </c>
      <c r="B403" s="115">
        <f>VLOOKUP($A403,'DO NOT MODIFY'!$A$5:$S$631,2,FALSE)</f>
        <v>0</v>
      </c>
      <c r="C403" s="115">
        <f>VLOOKUP($A403,'DO NOT MODIFY'!$A$5:$S$631,3,FALSE)</f>
        <v>0</v>
      </c>
      <c r="D403" s="116" t="str">
        <f>VLOOKUP($A403,'DO NOT MODIFY'!$A$5:$S$631,4,FALSE)</f>
        <v>Gaillardia aristata/grandiflora varity</v>
      </c>
      <c r="E403" s="116" t="str">
        <f>VLOOKUP($A403,'DO NOT MODIFY'!$A$5:$S$631,5,FALSE)</f>
        <v xml:space="preserve">Blanketflower </v>
      </c>
      <c r="F403" s="115" t="str">
        <f>VLOOKUP($A403,'DO NOT MODIFY'!$A$5:$S$631,7,FALSE)</f>
        <v>low</v>
      </c>
      <c r="G403" s="115">
        <f>VLOOKUP($A403,'DO NOT MODIFY'!$A$5:$S$631,6,FALSE)</f>
        <v>10</v>
      </c>
      <c r="H403" s="151"/>
      <c r="I403" s="148" t="str">
        <f>VLOOKUP($A403,'DO NOT MODIFY'!$A$5:$S$631,10,FALSE)</f>
        <v>#1</v>
      </c>
      <c r="J403" s="115">
        <f>VLOOKUP($A403,'DO NOT MODIFY'!$A$5:$S$631,11,FALSE)</f>
        <v>1</v>
      </c>
      <c r="K403" s="115">
        <f>VLOOKUP($A403,'DO NOT MODIFY'!$A$5:$S$631,12,FALSE)</f>
        <v>4.0000000000000001E-3</v>
      </c>
      <c r="L403" s="117">
        <f t="shared" ref="L403:L466" si="36">G403*C403</f>
        <v>0</v>
      </c>
      <c r="M403" s="117">
        <f t="shared" ref="M403:M466" si="37">H403*C403</f>
        <v>0</v>
      </c>
      <c r="N403" s="117">
        <f t="shared" ref="N403:N466" si="38">C403*K403</f>
        <v>0</v>
      </c>
      <c r="O403" s="117">
        <f t="shared" si="33"/>
        <v>0</v>
      </c>
      <c r="P403" s="117">
        <f t="shared" si="34"/>
        <v>0</v>
      </c>
      <c r="Q403" s="117">
        <f t="shared" si="35"/>
        <v>0</v>
      </c>
    </row>
    <row r="404" spans="1:17" ht="15" x14ac:dyDescent="0.2">
      <c r="A404" s="88">
        <v>386</v>
      </c>
      <c r="B404" s="115">
        <f>VLOOKUP($A404,'DO NOT MODIFY'!$A$5:$S$631,2,FALSE)</f>
        <v>0</v>
      </c>
      <c r="C404" s="115">
        <f>VLOOKUP($A404,'DO NOT MODIFY'!$A$5:$S$631,3,FALSE)</f>
        <v>0</v>
      </c>
      <c r="D404" s="116" t="str">
        <f>VLOOKUP($A404,'DO NOT MODIFY'!$A$5:$S$631,4,FALSE)</f>
        <v>Gaillardia grandiflora 'Goblin'</v>
      </c>
      <c r="E404" s="116" t="str">
        <f>VLOOKUP($A404,'DO NOT MODIFY'!$A$5:$S$631,5,FALSE)</f>
        <v xml:space="preserve">Goblin Blanketflower </v>
      </c>
      <c r="F404" s="115" t="str">
        <f>VLOOKUP($A404,'DO NOT MODIFY'!$A$5:$S$631,7,FALSE)</f>
        <v>very low</v>
      </c>
      <c r="G404" s="115">
        <f>VLOOKUP($A404,'DO NOT MODIFY'!$A$5:$S$631,6,FALSE)</f>
        <v>5</v>
      </c>
      <c r="H404" s="151"/>
      <c r="I404" s="148" t="str">
        <f>VLOOKUP($A404,'DO NOT MODIFY'!$A$5:$S$631,10,FALSE)</f>
        <v>#1</v>
      </c>
      <c r="J404" s="115">
        <f>VLOOKUP($A404,'DO NOT MODIFY'!$A$5:$S$631,11,FALSE)</f>
        <v>1</v>
      </c>
      <c r="K404" s="115">
        <f>VLOOKUP($A404,'DO NOT MODIFY'!$A$5:$S$631,12,FALSE)</f>
        <v>4.0000000000000001E-3</v>
      </c>
      <c r="L404" s="117">
        <f t="shared" si="36"/>
        <v>0</v>
      </c>
      <c r="M404" s="117">
        <f t="shared" si="37"/>
        <v>0</v>
      </c>
      <c r="N404" s="117">
        <f t="shared" si="38"/>
        <v>0</v>
      </c>
      <c r="O404" s="117">
        <f t="shared" ref="O404:O467" si="39">IF(F404="moderate",1,0)</f>
        <v>0</v>
      </c>
      <c r="P404" s="117">
        <f t="shared" ref="P404:P467" si="40">IF(O404=1,L404,0)</f>
        <v>0</v>
      </c>
      <c r="Q404" s="117">
        <f t="shared" ref="Q404:Q467" si="41">IF(O404=0,L404,0)</f>
        <v>0</v>
      </c>
    </row>
    <row r="405" spans="1:17" ht="15" x14ac:dyDescent="0.2">
      <c r="A405" s="88">
        <v>387</v>
      </c>
      <c r="B405" s="115">
        <f>VLOOKUP($A405,'DO NOT MODIFY'!$A$5:$S$631,2,FALSE)</f>
        <v>0</v>
      </c>
      <c r="C405" s="115">
        <f>VLOOKUP($A405,'DO NOT MODIFY'!$A$5:$S$631,3,FALSE)</f>
        <v>0</v>
      </c>
      <c r="D405" s="116" t="str">
        <f>VLOOKUP($A405,'DO NOT MODIFY'!$A$5:$S$631,4,FALSE)</f>
        <v xml:space="preserve">Galium odoratum </v>
      </c>
      <c r="E405" s="116" t="str">
        <f>VLOOKUP($A405,'DO NOT MODIFY'!$A$5:$S$631,5,FALSE)</f>
        <v xml:space="preserve">Sweet Woodruff </v>
      </c>
      <c r="F405" s="115" t="str">
        <f>VLOOKUP($A405,'DO NOT MODIFY'!$A$5:$S$631,7,FALSE)</f>
        <v>moderate</v>
      </c>
      <c r="G405" s="115">
        <f>VLOOKUP($A405,'DO NOT MODIFY'!$A$5:$S$631,6,FALSE)</f>
        <v>3</v>
      </c>
      <c r="H405" s="151"/>
      <c r="I405" s="148" t="str">
        <f>VLOOKUP($A405,'DO NOT MODIFY'!$A$5:$S$631,10,FALSE)</f>
        <v>#1</v>
      </c>
      <c r="J405" s="115">
        <f>VLOOKUP($A405,'DO NOT MODIFY'!$A$5:$S$631,11,FALSE)</f>
        <v>1</v>
      </c>
      <c r="K405" s="115">
        <f>VLOOKUP($A405,'DO NOT MODIFY'!$A$5:$S$631,12,FALSE)</f>
        <v>4.0000000000000001E-3</v>
      </c>
      <c r="L405" s="117">
        <f t="shared" si="36"/>
        <v>0</v>
      </c>
      <c r="M405" s="117">
        <f t="shared" si="37"/>
        <v>0</v>
      </c>
      <c r="N405" s="117">
        <f t="shared" si="38"/>
        <v>0</v>
      </c>
      <c r="O405" s="117">
        <f t="shared" si="39"/>
        <v>1</v>
      </c>
      <c r="P405" s="117">
        <f t="shared" si="40"/>
        <v>0</v>
      </c>
      <c r="Q405" s="117">
        <f t="shared" si="41"/>
        <v>0</v>
      </c>
    </row>
    <row r="406" spans="1:17" ht="15" x14ac:dyDescent="0.2">
      <c r="A406" s="88">
        <v>388</v>
      </c>
      <c r="B406" s="115">
        <f>VLOOKUP($A406,'DO NOT MODIFY'!$A$5:$S$631,2,FALSE)</f>
        <v>0</v>
      </c>
      <c r="C406" s="115">
        <f>VLOOKUP($A406,'DO NOT MODIFY'!$A$5:$S$631,3,FALSE)</f>
        <v>0</v>
      </c>
      <c r="D406" s="116" t="str">
        <f>VLOOKUP($A406,'DO NOT MODIFY'!$A$5:$S$631,4,FALSE)</f>
        <v>Gaura lindheimeri 'var'</v>
      </c>
      <c r="E406" s="116" t="str">
        <f>VLOOKUP($A406,'DO NOT MODIFY'!$A$5:$S$631,5,FALSE)</f>
        <v xml:space="preserve">Whirling Butterflies </v>
      </c>
      <c r="F406" s="115" t="str">
        <f>VLOOKUP($A406,'DO NOT MODIFY'!$A$5:$S$631,7,FALSE)</f>
        <v>low</v>
      </c>
      <c r="G406" s="115">
        <f>VLOOKUP($A406,'DO NOT MODIFY'!$A$5:$S$631,6,FALSE)</f>
        <v>10</v>
      </c>
      <c r="H406" s="151"/>
      <c r="I406" s="148" t="str">
        <f>VLOOKUP($A406,'DO NOT MODIFY'!$A$5:$S$631,10,FALSE)</f>
        <v>#1</v>
      </c>
      <c r="J406" s="115">
        <f>VLOOKUP($A406,'DO NOT MODIFY'!$A$5:$S$631,11,FALSE)</f>
        <v>1</v>
      </c>
      <c r="K406" s="115">
        <f>VLOOKUP($A406,'DO NOT MODIFY'!$A$5:$S$631,12,FALSE)</f>
        <v>4.0000000000000001E-3</v>
      </c>
      <c r="L406" s="117">
        <f t="shared" si="36"/>
        <v>0</v>
      </c>
      <c r="M406" s="117">
        <f t="shared" si="37"/>
        <v>0</v>
      </c>
      <c r="N406" s="117">
        <f t="shared" si="38"/>
        <v>0</v>
      </c>
      <c r="O406" s="117">
        <f t="shared" si="39"/>
        <v>0</v>
      </c>
      <c r="P406" s="117">
        <f t="shared" si="40"/>
        <v>0</v>
      </c>
      <c r="Q406" s="117">
        <f t="shared" si="41"/>
        <v>0</v>
      </c>
    </row>
    <row r="407" spans="1:17" ht="15" x14ac:dyDescent="0.2">
      <c r="A407" s="88">
        <v>389</v>
      </c>
      <c r="B407" s="115">
        <f>VLOOKUP($A407,'DO NOT MODIFY'!$A$5:$S$631,2,FALSE)</f>
        <v>0</v>
      </c>
      <c r="C407" s="115">
        <f>VLOOKUP($A407,'DO NOT MODIFY'!$A$5:$S$631,3,FALSE)</f>
        <v>0</v>
      </c>
      <c r="D407" s="116" t="str">
        <f>VLOOKUP($A407,'DO NOT MODIFY'!$A$5:$S$631,4,FALSE)</f>
        <v>Gaura lindheimeri 'Guadpin' Stratosphere Picotee</v>
      </c>
      <c r="E407" s="116" t="str">
        <f>VLOOKUP($A407,'DO NOT MODIFY'!$A$5:$S$631,5,FALSE)</f>
        <v xml:space="preserve">Picotee Whirling Butterflies </v>
      </c>
      <c r="F407" s="115" t="str">
        <f>VLOOKUP($A407,'DO NOT MODIFY'!$A$5:$S$631,7,FALSE)</f>
        <v>low</v>
      </c>
      <c r="G407" s="115">
        <f>VLOOKUP($A407,'DO NOT MODIFY'!$A$5:$S$631,6,FALSE)</f>
        <v>5</v>
      </c>
      <c r="H407" s="151"/>
      <c r="I407" s="148" t="str">
        <f>VLOOKUP($A407,'DO NOT MODIFY'!$A$5:$S$631,10,FALSE)</f>
        <v>#1</v>
      </c>
      <c r="J407" s="115">
        <f>VLOOKUP($A407,'DO NOT MODIFY'!$A$5:$S$631,11,FALSE)</f>
        <v>1</v>
      </c>
      <c r="K407" s="115">
        <f>VLOOKUP($A407,'DO NOT MODIFY'!$A$5:$S$631,12,FALSE)</f>
        <v>4.0000000000000001E-3</v>
      </c>
      <c r="L407" s="117">
        <f t="shared" si="36"/>
        <v>0</v>
      </c>
      <c r="M407" s="117">
        <f t="shared" si="37"/>
        <v>0</v>
      </c>
      <c r="N407" s="117">
        <f t="shared" si="38"/>
        <v>0</v>
      </c>
      <c r="O407" s="117">
        <f t="shared" si="39"/>
        <v>0</v>
      </c>
      <c r="P407" s="117">
        <f t="shared" si="40"/>
        <v>0</v>
      </c>
      <c r="Q407" s="117">
        <f t="shared" si="41"/>
        <v>0</v>
      </c>
    </row>
    <row r="408" spans="1:17" ht="15" x14ac:dyDescent="0.2">
      <c r="A408" s="88">
        <v>390</v>
      </c>
      <c r="B408" s="115">
        <f>VLOOKUP($A408,'DO NOT MODIFY'!$A$5:$S$631,2,FALSE)</f>
        <v>0</v>
      </c>
      <c r="C408" s="115">
        <f>VLOOKUP($A408,'DO NOT MODIFY'!$A$5:$S$631,3,FALSE)</f>
        <v>0</v>
      </c>
      <c r="D408" s="116" t="str">
        <f>VLOOKUP($A408,'DO NOT MODIFY'!$A$5:$S$631,4,FALSE)</f>
        <v xml:space="preserve">Geranium sp. </v>
      </c>
      <c r="E408" s="116" t="str">
        <f>VLOOKUP($A408,'DO NOT MODIFY'!$A$5:$S$631,5,FALSE)</f>
        <v>Hardy Geranium</v>
      </c>
      <c r="F408" s="115" t="str">
        <f>VLOOKUP($A408,'DO NOT MODIFY'!$A$5:$S$631,7,FALSE)</f>
        <v>moderate</v>
      </c>
      <c r="G408" s="115">
        <f>VLOOKUP($A408,'DO NOT MODIFY'!$A$5:$S$631,6,FALSE)</f>
        <v>10</v>
      </c>
      <c r="H408" s="151"/>
      <c r="I408" s="148" t="str">
        <f>VLOOKUP($A408,'DO NOT MODIFY'!$A$5:$S$631,10,FALSE)</f>
        <v>#1</v>
      </c>
      <c r="J408" s="115">
        <f>VLOOKUP($A408,'DO NOT MODIFY'!$A$5:$S$631,11,FALSE)</f>
        <v>1</v>
      </c>
      <c r="K408" s="115">
        <f>VLOOKUP($A408,'DO NOT MODIFY'!$A$5:$S$631,12,FALSE)</f>
        <v>4.0000000000000001E-3</v>
      </c>
      <c r="L408" s="117">
        <f t="shared" si="36"/>
        <v>0</v>
      </c>
      <c r="M408" s="117">
        <f t="shared" si="37"/>
        <v>0</v>
      </c>
      <c r="N408" s="117">
        <f t="shared" si="38"/>
        <v>0</v>
      </c>
      <c r="O408" s="117">
        <f t="shared" si="39"/>
        <v>1</v>
      </c>
      <c r="P408" s="117">
        <f t="shared" si="40"/>
        <v>0</v>
      </c>
      <c r="Q408" s="117">
        <f t="shared" si="41"/>
        <v>0</v>
      </c>
    </row>
    <row r="409" spans="1:17" ht="15" x14ac:dyDescent="0.2">
      <c r="A409" s="88">
        <v>391</v>
      </c>
      <c r="B409" s="115">
        <f>VLOOKUP($A409,'DO NOT MODIFY'!$A$5:$S$631,2,FALSE)</f>
        <v>0</v>
      </c>
      <c r="C409" s="115">
        <f>VLOOKUP($A409,'DO NOT MODIFY'!$A$5:$S$631,3,FALSE)</f>
        <v>0</v>
      </c>
      <c r="D409" s="116" t="str">
        <f>VLOOKUP($A409,'DO NOT MODIFY'!$A$5:$S$631,4,FALSE)</f>
        <v>Geum chiloense varity</v>
      </c>
      <c r="E409" s="116" t="str">
        <f>VLOOKUP($A409,'DO NOT MODIFY'!$A$5:$S$631,5,FALSE)</f>
        <v>Avens</v>
      </c>
      <c r="F409" s="115" t="str">
        <f>VLOOKUP($A409,'DO NOT MODIFY'!$A$5:$S$631,7,FALSE)</f>
        <v>low</v>
      </c>
      <c r="G409" s="115">
        <f>VLOOKUP($A409,'DO NOT MODIFY'!$A$5:$S$631,6,FALSE)</f>
        <v>5</v>
      </c>
      <c r="H409" s="151"/>
      <c r="I409" s="148" t="str">
        <f>VLOOKUP($A409,'DO NOT MODIFY'!$A$5:$S$631,10,FALSE)</f>
        <v>#1</v>
      </c>
      <c r="J409" s="115">
        <f>VLOOKUP($A409,'DO NOT MODIFY'!$A$5:$S$631,11,FALSE)</f>
        <v>1</v>
      </c>
      <c r="K409" s="115">
        <f>VLOOKUP($A409,'DO NOT MODIFY'!$A$5:$S$631,12,FALSE)</f>
        <v>4.0000000000000001E-3</v>
      </c>
      <c r="L409" s="117">
        <f t="shared" si="36"/>
        <v>0</v>
      </c>
      <c r="M409" s="117">
        <f t="shared" si="37"/>
        <v>0</v>
      </c>
      <c r="N409" s="117">
        <f t="shared" si="38"/>
        <v>0</v>
      </c>
      <c r="O409" s="117">
        <f t="shared" si="39"/>
        <v>0</v>
      </c>
      <c r="P409" s="117">
        <f t="shared" si="40"/>
        <v>0</v>
      </c>
      <c r="Q409" s="117">
        <f t="shared" si="41"/>
        <v>0</v>
      </c>
    </row>
    <row r="410" spans="1:17" ht="15" x14ac:dyDescent="0.2">
      <c r="A410" s="88">
        <v>392</v>
      </c>
      <c r="B410" s="115">
        <f>VLOOKUP($A410,'DO NOT MODIFY'!$A$5:$S$631,2,FALSE)</f>
        <v>0</v>
      </c>
      <c r="C410" s="115">
        <f>VLOOKUP($A410,'DO NOT MODIFY'!$A$5:$S$631,3,FALSE)</f>
        <v>0</v>
      </c>
      <c r="D410" s="116" t="str">
        <f>VLOOKUP($A410,'DO NOT MODIFY'!$A$5:$S$631,4,FALSE)</f>
        <v>Geum triflorum</v>
      </c>
      <c r="E410" s="116" t="str">
        <f>VLOOKUP($A410,'DO NOT MODIFY'!$A$5:$S$631,5,FALSE)</f>
        <v>Prairie Smoke Avens</v>
      </c>
      <c r="F410" s="115" t="str">
        <f>VLOOKUP($A410,'DO NOT MODIFY'!$A$5:$S$631,7,FALSE)</f>
        <v>low</v>
      </c>
      <c r="G410" s="115">
        <f>VLOOKUP($A410,'DO NOT MODIFY'!$A$5:$S$631,6,FALSE)</f>
        <v>5</v>
      </c>
      <c r="H410" s="151"/>
      <c r="I410" s="148" t="str">
        <f>VLOOKUP($A410,'DO NOT MODIFY'!$A$5:$S$631,10,FALSE)</f>
        <v>#1</v>
      </c>
      <c r="J410" s="115">
        <f>VLOOKUP($A410,'DO NOT MODIFY'!$A$5:$S$631,11,FALSE)</f>
        <v>1</v>
      </c>
      <c r="K410" s="115">
        <f>VLOOKUP($A410,'DO NOT MODIFY'!$A$5:$S$631,12,FALSE)</f>
        <v>4.0000000000000001E-3</v>
      </c>
      <c r="L410" s="117">
        <f t="shared" si="36"/>
        <v>0</v>
      </c>
      <c r="M410" s="117">
        <f t="shared" si="37"/>
        <v>0</v>
      </c>
      <c r="N410" s="117">
        <f t="shared" si="38"/>
        <v>0</v>
      </c>
      <c r="O410" s="117">
        <f t="shared" si="39"/>
        <v>0</v>
      </c>
      <c r="P410" s="117">
        <f t="shared" si="40"/>
        <v>0</v>
      </c>
      <c r="Q410" s="117">
        <f t="shared" si="41"/>
        <v>0</v>
      </c>
    </row>
    <row r="411" spans="1:17" ht="15" x14ac:dyDescent="0.2">
      <c r="A411" s="88">
        <v>393</v>
      </c>
      <c r="B411" s="115">
        <f>VLOOKUP($A411,'DO NOT MODIFY'!$A$5:$S$631,2,FALSE)</f>
        <v>0</v>
      </c>
      <c r="C411" s="115">
        <f>VLOOKUP($A411,'DO NOT MODIFY'!$A$5:$S$631,3,FALSE)</f>
        <v>0</v>
      </c>
      <c r="D411" s="116" t="str">
        <f>VLOOKUP($A411,'DO NOT MODIFY'!$A$5:$S$631,4,FALSE)</f>
        <v>Goniolimon tataricum</v>
      </c>
      <c r="E411" s="116" t="str">
        <f>VLOOKUP($A411,'DO NOT MODIFY'!$A$5:$S$631,5,FALSE)</f>
        <v>Tatarian Statice</v>
      </c>
      <c r="F411" s="115" t="str">
        <f>VLOOKUP($A411,'DO NOT MODIFY'!$A$5:$S$631,7,FALSE)</f>
        <v>very low</v>
      </c>
      <c r="G411" s="115">
        <f>VLOOKUP($A411,'DO NOT MODIFY'!$A$5:$S$631,6,FALSE)</f>
        <v>10</v>
      </c>
      <c r="H411" s="151"/>
      <c r="I411" s="148" t="str">
        <f>VLOOKUP($A411,'DO NOT MODIFY'!$A$5:$S$631,10,FALSE)</f>
        <v>#1</v>
      </c>
      <c r="J411" s="115">
        <f>VLOOKUP($A411,'DO NOT MODIFY'!$A$5:$S$631,11,FALSE)</f>
        <v>1</v>
      </c>
      <c r="K411" s="115">
        <f>VLOOKUP($A411,'DO NOT MODIFY'!$A$5:$S$631,12,FALSE)</f>
        <v>4.0000000000000001E-3</v>
      </c>
      <c r="L411" s="117">
        <f t="shared" si="36"/>
        <v>0</v>
      </c>
      <c r="M411" s="117">
        <f t="shared" si="37"/>
        <v>0</v>
      </c>
      <c r="N411" s="117">
        <f t="shared" si="38"/>
        <v>0</v>
      </c>
      <c r="O411" s="117">
        <f t="shared" si="39"/>
        <v>0</v>
      </c>
      <c r="P411" s="117">
        <f t="shared" si="40"/>
        <v>0</v>
      </c>
      <c r="Q411" s="117">
        <f t="shared" si="41"/>
        <v>0</v>
      </c>
    </row>
    <row r="412" spans="1:17" ht="15" x14ac:dyDescent="0.2">
      <c r="A412" s="88">
        <v>394</v>
      </c>
      <c r="B412" s="115">
        <f>VLOOKUP($A412,'DO NOT MODIFY'!$A$5:$S$631,2,FALSE)</f>
        <v>0</v>
      </c>
      <c r="C412" s="115">
        <f>VLOOKUP($A412,'DO NOT MODIFY'!$A$5:$S$631,3,FALSE)</f>
        <v>0</v>
      </c>
      <c r="D412" s="116" t="str">
        <f>VLOOKUP($A412,'DO NOT MODIFY'!$A$5:$S$631,4,FALSE)</f>
        <v xml:space="preserve">Goniolimon /limonium sp. </v>
      </c>
      <c r="E412" s="116" t="str">
        <f>VLOOKUP($A412,'DO NOT MODIFY'!$A$5:$S$631,5,FALSE)</f>
        <v xml:space="preserve">Statice </v>
      </c>
      <c r="F412" s="115" t="str">
        <f>VLOOKUP($A412,'DO NOT MODIFY'!$A$5:$S$631,7,FALSE)</f>
        <v>very low</v>
      </c>
      <c r="G412" s="115">
        <f>VLOOKUP($A412,'DO NOT MODIFY'!$A$5:$S$631,6,FALSE)</f>
        <v>10</v>
      </c>
      <c r="H412" s="151"/>
      <c r="I412" s="148" t="str">
        <f>VLOOKUP($A412,'DO NOT MODIFY'!$A$5:$S$631,10,FALSE)</f>
        <v>#1</v>
      </c>
      <c r="J412" s="115">
        <f>VLOOKUP($A412,'DO NOT MODIFY'!$A$5:$S$631,11,FALSE)</f>
        <v>1</v>
      </c>
      <c r="K412" s="115">
        <f>VLOOKUP($A412,'DO NOT MODIFY'!$A$5:$S$631,12,FALSE)</f>
        <v>4.0000000000000001E-3</v>
      </c>
      <c r="L412" s="117">
        <f t="shared" si="36"/>
        <v>0</v>
      </c>
      <c r="M412" s="117">
        <f t="shared" si="37"/>
        <v>0</v>
      </c>
      <c r="N412" s="117">
        <f t="shared" si="38"/>
        <v>0</v>
      </c>
      <c r="O412" s="117">
        <f t="shared" si="39"/>
        <v>0</v>
      </c>
      <c r="P412" s="117">
        <f t="shared" si="40"/>
        <v>0</v>
      </c>
      <c r="Q412" s="117">
        <f t="shared" si="41"/>
        <v>0</v>
      </c>
    </row>
    <row r="413" spans="1:17" ht="15" x14ac:dyDescent="0.2">
      <c r="A413" s="88">
        <v>395</v>
      </c>
      <c r="B413" s="115">
        <f>VLOOKUP($A413,'DO NOT MODIFY'!$A$5:$S$631,2,FALSE)</f>
        <v>0</v>
      </c>
      <c r="C413" s="115">
        <f>VLOOKUP($A413,'DO NOT MODIFY'!$A$5:$S$631,3,FALSE)</f>
        <v>0</v>
      </c>
      <c r="D413" s="116" t="str">
        <f>VLOOKUP($A413,'DO NOT MODIFY'!$A$5:$S$631,4,FALSE)</f>
        <v>Grindelia squarrosa</v>
      </c>
      <c r="E413" s="116" t="str">
        <f>VLOOKUP($A413,'DO NOT MODIFY'!$A$5:$S$631,5,FALSE)</f>
        <v>Curly-cupped Gumweed</v>
      </c>
      <c r="F413" s="115" t="str">
        <f>VLOOKUP($A413,'DO NOT MODIFY'!$A$5:$S$631,7,FALSE)</f>
        <v>very low</v>
      </c>
      <c r="G413" s="115">
        <f>VLOOKUP($A413,'DO NOT MODIFY'!$A$5:$S$631,6,FALSE)</f>
        <v>10</v>
      </c>
      <c r="H413" s="151"/>
      <c r="I413" s="148" t="str">
        <f>VLOOKUP($A413,'DO NOT MODIFY'!$A$5:$S$631,10,FALSE)</f>
        <v>#1</v>
      </c>
      <c r="J413" s="115">
        <f>VLOOKUP($A413,'DO NOT MODIFY'!$A$5:$S$631,11,FALSE)</f>
        <v>0.5</v>
      </c>
      <c r="K413" s="115">
        <f>VLOOKUP($A413,'DO NOT MODIFY'!$A$5:$S$631,12,FALSE)</f>
        <v>2E-3</v>
      </c>
      <c r="L413" s="117">
        <f t="shared" si="36"/>
        <v>0</v>
      </c>
      <c r="M413" s="117">
        <f t="shared" si="37"/>
        <v>0</v>
      </c>
      <c r="N413" s="117">
        <f t="shared" si="38"/>
        <v>0</v>
      </c>
      <c r="O413" s="117">
        <f t="shared" si="39"/>
        <v>0</v>
      </c>
      <c r="P413" s="117">
        <f t="shared" si="40"/>
        <v>0</v>
      </c>
      <c r="Q413" s="117">
        <f t="shared" si="41"/>
        <v>0</v>
      </c>
    </row>
    <row r="414" spans="1:17" ht="15" x14ac:dyDescent="0.2">
      <c r="A414" s="88">
        <v>396</v>
      </c>
      <c r="B414" s="115">
        <f>VLOOKUP($A414,'DO NOT MODIFY'!$A$5:$S$631,2,FALSE)</f>
        <v>0</v>
      </c>
      <c r="C414" s="115">
        <f>VLOOKUP($A414,'DO NOT MODIFY'!$A$5:$S$631,3,FALSE)</f>
        <v>0</v>
      </c>
      <c r="D414" s="116" t="str">
        <f>VLOOKUP($A414,'DO NOT MODIFY'!$A$5:$S$631,4,FALSE)</f>
        <v>Gypsophila paniculata</v>
      </c>
      <c r="E414" s="116" t="str">
        <f>VLOOKUP($A414,'DO NOT MODIFY'!$A$5:$S$631,5,FALSE)</f>
        <v>Baby's Breath</v>
      </c>
      <c r="F414" s="115" t="str">
        <f>VLOOKUP($A414,'DO NOT MODIFY'!$A$5:$S$631,7,FALSE)</f>
        <v>low</v>
      </c>
      <c r="G414" s="115">
        <f>VLOOKUP($A414,'DO NOT MODIFY'!$A$5:$S$631,6,FALSE)</f>
        <v>10</v>
      </c>
      <c r="H414" s="151"/>
      <c r="I414" s="148" t="str">
        <f>VLOOKUP($A414,'DO NOT MODIFY'!$A$5:$S$631,10,FALSE)</f>
        <v>#1</v>
      </c>
      <c r="J414" s="115">
        <f>VLOOKUP($A414,'DO NOT MODIFY'!$A$5:$S$631,11,FALSE)</f>
        <v>1</v>
      </c>
      <c r="K414" s="115">
        <f>VLOOKUP($A414,'DO NOT MODIFY'!$A$5:$S$631,12,FALSE)</f>
        <v>4.0000000000000001E-3</v>
      </c>
      <c r="L414" s="117">
        <f t="shared" si="36"/>
        <v>0</v>
      </c>
      <c r="M414" s="117">
        <f t="shared" si="37"/>
        <v>0</v>
      </c>
      <c r="N414" s="117">
        <f t="shared" si="38"/>
        <v>0</v>
      </c>
      <c r="O414" s="117">
        <f t="shared" si="39"/>
        <v>0</v>
      </c>
      <c r="P414" s="117">
        <f t="shared" si="40"/>
        <v>0</v>
      </c>
      <c r="Q414" s="117">
        <f t="shared" si="41"/>
        <v>0</v>
      </c>
    </row>
    <row r="415" spans="1:17" ht="15" x14ac:dyDescent="0.2">
      <c r="A415" s="88">
        <v>397</v>
      </c>
      <c r="B415" s="115">
        <f>VLOOKUP($A415,'DO NOT MODIFY'!$A$5:$S$631,2,FALSE)</f>
        <v>0</v>
      </c>
      <c r="C415" s="115">
        <f>VLOOKUP($A415,'DO NOT MODIFY'!$A$5:$S$631,3,FALSE)</f>
        <v>0</v>
      </c>
      <c r="D415" s="116" t="str">
        <f>VLOOKUP($A415,'DO NOT MODIFY'!$A$5:$S$631,4,FALSE)</f>
        <v>Gypsophila repens varity</v>
      </c>
      <c r="E415" s="116" t="str">
        <f>VLOOKUP($A415,'DO NOT MODIFY'!$A$5:$S$631,5,FALSE)</f>
        <v>Creeping Baby's Breath</v>
      </c>
      <c r="F415" s="115" t="str">
        <f>VLOOKUP($A415,'DO NOT MODIFY'!$A$5:$S$631,7,FALSE)</f>
        <v>moderate</v>
      </c>
      <c r="G415" s="115">
        <f>VLOOKUP($A415,'DO NOT MODIFY'!$A$5:$S$631,6,FALSE)</f>
        <v>10</v>
      </c>
      <c r="H415" s="151"/>
      <c r="I415" s="148" t="str">
        <f>VLOOKUP($A415,'DO NOT MODIFY'!$A$5:$S$631,10,FALSE)</f>
        <v>#1</v>
      </c>
      <c r="J415" s="115">
        <f>VLOOKUP($A415,'DO NOT MODIFY'!$A$5:$S$631,11,FALSE)</f>
        <v>1</v>
      </c>
      <c r="K415" s="115">
        <f>VLOOKUP($A415,'DO NOT MODIFY'!$A$5:$S$631,12,FALSE)</f>
        <v>4.0000000000000001E-3</v>
      </c>
      <c r="L415" s="117">
        <f t="shared" si="36"/>
        <v>0</v>
      </c>
      <c r="M415" s="117">
        <f t="shared" si="37"/>
        <v>0</v>
      </c>
      <c r="N415" s="117">
        <f t="shared" si="38"/>
        <v>0</v>
      </c>
      <c r="O415" s="117">
        <f t="shared" si="39"/>
        <v>1</v>
      </c>
      <c r="P415" s="117">
        <f t="shared" si="40"/>
        <v>0</v>
      </c>
      <c r="Q415" s="117">
        <f t="shared" si="41"/>
        <v>0</v>
      </c>
    </row>
    <row r="416" spans="1:17" ht="15" x14ac:dyDescent="0.2">
      <c r="A416" s="88">
        <v>398</v>
      </c>
      <c r="B416" s="115">
        <f>VLOOKUP($A416,'DO NOT MODIFY'!$A$5:$S$631,2,FALSE)</f>
        <v>0</v>
      </c>
      <c r="C416" s="115">
        <f>VLOOKUP($A416,'DO NOT MODIFY'!$A$5:$S$631,3,FALSE)</f>
        <v>0</v>
      </c>
      <c r="D416" s="116" t="str">
        <f>VLOOKUP($A416,'DO NOT MODIFY'!$A$5:$S$631,4,FALSE)</f>
        <v xml:space="preserve">Helenium autumnale </v>
      </c>
      <c r="E416" s="116" t="str">
        <f>VLOOKUP($A416,'DO NOT MODIFY'!$A$5:$S$631,5,FALSE)</f>
        <v>Sneezeweed</v>
      </c>
      <c r="F416" s="115" t="str">
        <f>VLOOKUP($A416,'DO NOT MODIFY'!$A$5:$S$631,7,FALSE)</f>
        <v>low</v>
      </c>
      <c r="G416" s="115">
        <f>VLOOKUP($A416,'DO NOT MODIFY'!$A$5:$S$631,6,FALSE)</f>
        <v>10</v>
      </c>
      <c r="H416" s="151"/>
      <c r="I416" s="148" t="str">
        <f>VLOOKUP($A416,'DO NOT MODIFY'!$A$5:$S$631,10,FALSE)</f>
        <v>#1</v>
      </c>
      <c r="J416" s="115">
        <f>VLOOKUP($A416,'DO NOT MODIFY'!$A$5:$S$631,11,FALSE)</f>
        <v>1</v>
      </c>
      <c r="K416" s="115">
        <f>VLOOKUP($A416,'DO NOT MODIFY'!$A$5:$S$631,12,FALSE)</f>
        <v>4.0000000000000001E-3</v>
      </c>
      <c r="L416" s="117">
        <f t="shared" si="36"/>
        <v>0</v>
      </c>
      <c r="M416" s="117">
        <f t="shared" si="37"/>
        <v>0</v>
      </c>
      <c r="N416" s="117">
        <f t="shared" si="38"/>
        <v>0</v>
      </c>
      <c r="O416" s="117">
        <f t="shared" si="39"/>
        <v>0</v>
      </c>
      <c r="P416" s="117">
        <f t="shared" si="40"/>
        <v>0</v>
      </c>
      <c r="Q416" s="117">
        <f t="shared" si="41"/>
        <v>0</v>
      </c>
    </row>
    <row r="417" spans="1:17" ht="15" x14ac:dyDescent="0.2">
      <c r="A417" s="88">
        <v>399</v>
      </c>
      <c r="B417" s="115">
        <f>VLOOKUP($A417,'DO NOT MODIFY'!$A$5:$S$631,2,FALSE)</f>
        <v>0</v>
      </c>
      <c r="C417" s="115">
        <f>VLOOKUP($A417,'DO NOT MODIFY'!$A$5:$S$631,3,FALSE)</f>
        <v>0</v>
      </c>
      <c r="D417" s="116" t="str">
        <f>VLOOKUP($A417,'DO NOT MODIFY'!$A$5:$S$631,4,FALSE)</f>
        <v>Helianthemum nummularium (all cultivars)</v>
      </c>
      <c r="E417" s="116" t="str">
        <f>VLOOKUP($A417,'DO NOT MODIFY'!$A$5:$S$631,5,FALSE)</f>
        <v xml:space="preserve">Sun Rose </v>
      </c>
      <c r="F417" s="115" t="str">
        <f>VLOOKUP($A417,'DO NOT MODIFY'!$A$5:$S$631,7,FALSE)</f>
        <v>low</v>
      </c>
      <c r="G417" s="115">
        <f>VLOOKUP($A417,'DO NOT MODIFY'!$A$5:$S$631,6,FALSE)</f>
        <v>10</v>
      </c>
      <c r="H417" s="151"/>
      <c r="I417" s="148" t="str">
        <f>VLOOKUP($A417,'DO NOT MODIFY'!$A$5:$S$631,10,FALSE)</f>
        <v>#1</v>
      </c>
      <c r="J417" s="115">
        <f>VLOOKUP($A417,'DO NOT MODIFY'!$A$5:$S$631,11,FALSE)</f>
        <v>1</v>
      </c>
      <c r="K417" s="115">
        <f>VLOOKUP($A417,'DO NOT MODIFY'!$A$5:$S$631,12,FALSE)</f>
        <v>4.0000000000000001E-3</v>
      </c>
      <c r="L417" s="117">
        <f t="shared" si="36"/>
        <v>0</v>
      </c>
      <c r="M417" s="117">
        <f t="shared" si="37"/>
        <v>0</v>
      </c>
      <c r="N417" s="117">
        <f t="shared" si="38"/>
        <v>0</v>
      </c>
      <c r="O417" s="117">
        <f t="shared" si="39"/>
        <v>0</v>
      </c>
      <c r="P417" s="117">
        <f t="shared" si="40"/>
        <v>0</v>
      </c>
      <c r="Q417" s="117">
        <f t="shared" si="41"/>
        <v>0</v>
      </c>
    </row>
    <row r="418" spans="1:17" ht="15" x14ac:dyDescent="0.2">
      <c r="A418" s="88">
        <v>400</v>
      </c>
      <c r="B418" s="115">
        <f>VLOOKUP($A418,'DO NOT MODIFY'!$A$5:$S$631,2,FALSE)</f>
        <v>0</v>
      </c>
      <c r="C418" s="115">
        <f>VLOOKUP($A418,'DO NOT MODIFY'!$A$5:$S$631,3,FALSE)</f>
        <v>0</v>
      </c>
      <c r="D418" s="116" t="str">
        <f>VLOOKUP($A418,'DO NOT MODIFY'!$A$5:$S$631,4,FALSE)</f>
        <v>Helianthus maximiliana</v>
      </c>
      <c r="E418" s="116" t="str">
        <f>VLOOKUP($A418,'DO NOT MODIFY'!$A$5:$S$631,5,FALSE)</f>
        <v>Maximilian Sunflower</v>
      </c>
      <c r="F418" s="115" t="str">
        <f>VLOOKUP($A418,'DO NOT MODIFY'!$A$5:$S$631,7,FALSE)</f>
        <v>low</v>
      </c>
      <c r="G418" s="115">
        <f>VLOOKUP($A418,'DO NOT MODIFY'!$A$5:$S$631,6,FALSE)</f>
        <v>10</v>
      </c>
      <c r="H418" s="151"/>
      <c r="I418" s="148" t="str">
        <f>VLOOKUP($A418,'DO NOT MODIFY'!$A$5:$S$631,10,FALSE)</f>
        <v>#1</v>
      </c>
      <c r="J418" s="115">
        <f>VLOOKUP($A418,'DO NOT MODIFY'!$A$5:$S$631,11,FALSE)</f>
        <v>1</v>
      </c>
      <c r="K418" s="115">
        <f>VLOOKUP($A418,'DO NOT MODIFY'!$A$5:$S$631,12,FALSE)</f>
        <v>4.0000000000000001E-3</v>
      </c>
      <c r="L418" s="117">
        <f t="shared" si="36"/>
        <v>0</v>
      </c>
      <c r="M418" s="117">
        <f t="shared" si="37"/>
        <v>0</v>
      </c>
      <c r="N418" s="117">
        <f t="shared" si="38"/>
        <v>0</v>
      </c>
      <c r="O418" s="117">
        <f t="shared" si="39"/>
        <v>0</v>
      </c>
      <c r="P418" s="117">
        <f t="shared" si="40"/>
        <v>0</v>
      </c>
      <c r="Q418" s="117">
        <f t="shared" si="41"/>
        <v>0</v>
      </c>
    </row>
    <row r="419" spans="1:17" ht="15" x14ac:dyDescent="0.2">
      <c r="A419" s="88">
        <v>401</v>
      </c>
      <c r="B419" s="115">
        <f>VLOOKUP($A419,'DO NOT MODIFY'!$A$5:$S$631,2,FALSE)</f>
        <v>0</v>
      </c>
      <c r="C419" s="115">
        <f>VLOOKUP($A419,'DO NOT MODIFY'!$A$5:$S$631,3,FALSE)</f>
        <v>0</v>
      </c>
      <c r="D419" s="116" t="str">
        <f>VLOOKUP($A419,'DO NOT MODIFY'!$A$5:$S$631,4,FALSE)</f>
        <v xml:space="preserve">Heliopsis helianthoides </v>
      </c>
      <c r="E419" s="116" t="str">
        <f>VLOOKUP($A419,'DO NOT MODIFY'!$A$5:$S$631,5,FALSE)</f>
        <v xml:space="preserve">False/Oxeye Sunflower </v>
      </c>
      <c r="F419" s="115" t="str">
        <f>VLOOKUP($A419,'DO NOT MODIFY'!$A$5:$S$631,7,FALSE)</f>
        <v>moderate</v>
      </c>
      <c r="G419" s="115">
        <f>VLOOKUP($A419,'DO NOT MODIFY'!$A$5:$S$631,6,FALSE)</f>
        <v>10</v>
      </c>
      <c r="H419" s="151"/>
      <c r="I419" s="148" t="str">
        <f>VLOOKUP($A419,'DO NOT MODIFY'!$A$5:$S$631,10,FALSE)</f>
        <v>#1</v>
      </c>
      <c r="J419" s="115">
        <f>VLOOKUP($A419,'DO NOT MODIFY'!$A$5:$S$631,11,FALSE)</f>
        <v>1</v>
      </c>
      <c r="K419" s="115">
        <f>VLOOKUP($A419,'DO NOT MODIFY'!$A$5:$S$631,12,FALSE)</f>
        <v>4.0000000000000001E-3</v>
      </c>
      <c r="L419" s="117">
        <f t="shared" si="36"/>
        <v>0</v>
      </c>
      <c r="M419" s="117">
        <f t="shared" si="37"/>
        <v>0</v>
      </c>
      <c r="N419" s="117">
        <f t="shared" si="38"/>
        <v>0</v>
      </c>
      <c r="O419" s="117">
        <f t="shared" si="39"/>
        <v>1</v>
      </c>
      <c r="P419" s="117">
        <f t="shared" si="40"/>
        <v>0</v>
      </c>
      <c r="Q419" s="117">
        <f t="shared" si="41"/>
        <v>0</v>
      </c>
    </row>
    <row r="420" spans="1:17" ht="15" x14ac:dyDescent="0.2">
      <c r="A420" s="88">
        <v>402</v>
      </c>
      <c r="B420" s="115">
        <f>VLOOKUP($A420,'DO NOT MODIFY'!$A$5:$S$631,2,FALSE)</f>
        <v>0</v>
      </c>
      <c r="C420" s="115">
        <f>VLOOKUP($A420,'DO NOT MODIFY'!$A$5:$S$631,3,FALSE)</f>
        <v>0</v>
      </c>
      <c r="D420" s="116" t="str">
        <f>VLOOKUP($A420,'DO NOT MODIFY'!$A$5:$S$631,4,FALSE)</f>
        <v xml:space="preserve">Helleborus sp. </v>
      </c>
      <c r="E420" s="116" t="str">
        <f>VLOOKUP($A420,'DO NOT MODIFY'!$A$5:$S$631,5,FALSE)</f>
        <v xml:space="preserve">Lenten Rose </v>
      </c>
      <c r="F420" s="115" t="str">
        <f>VLOOKUP($A420,'DO NOT MODIFY'!$A$5:$S$631,7,FALSE)</f>
        <v>moderate</v>
      </c>
      <c r="G420" s="115">
        <f>VLOOKUP($A420,'DO NOT MODIFY'!$A$5:$S$631,6,FALSE)</f>
        <v>10</v>
      </c>
      <c r="H420" s="151"/>
      <c r="I420" s="148" t="str">
        <f>VLOOKUP($A420,'DO NOT MODIFY'!$A$5:$S$631,10,FALSE)</f>
        <v>#1</v>
      </c>
      <c r="J420" s="115">
        <f>VLOOKUP($A420,'DO NOT MODIFY'!$A$5:$S$631,11,FALSE)</f>
        <v>1</v>
      </c>
      <c r="K420" s="115">
        <f>VLOOKUP($A420,'DO NOT MODIFY'!$A$5:$S$631,12,FALSE)</f>
        <v>4.0000000000000001E-3</v>
      </c>
      <c r="L420" s="117">
        <f t="shared" si="36"/>
        <v>0</v>
      </c>
      <c r="M420" s="117">
        <f t="shared" si="37"/>
        <v>0</v>
      </c>
      <c r="N420" s="117">
        <f t="shared" si="38"/>
        <v>0</v>
      </c>
      <c r="O420" s="117">
        <f t="shared" si="39"/>
        <v>1</v>
      </c>
      <c r="P420" s="117">
        <f t="shared" si="40"/>
        <v>0</v>
      </c>
      <c r="Q420" s="117">
        <f t="shared" si="41"/>
        <v>0</v>
      </c>
    </row>
    <row r="421" spans="1:17" ht="15" x14ac:dyDescent="0.2">
      <c r="A421" s="88">
        <v>403</v>
      </c>
      <c r="B421" s="115">
        <f>VLOOKUP($A421,'DO NOT MODIFY'!$A$5:$S$631,2,FALSE)</f>
        <v>0</v>
      </c>
      <c r="C421" s="115">
        <f>VLOOKUP($A421,'DO NOT MODIFY'!$A$5:$S$631,3,FALSE)</f>
        <v>0</v>
      </c>
      <c r="D421" s="116" t="str">
        <f>VLOOKUP($A421,'DO NOT MODIFY'!$A$5:$S$631,4,FALSE)</f>
        <v xml:space="preserve">Hemerocallis Hybrids </v>
      </c>
      <c r="E421" s="116" t="str">
        <f>VLOOKUP($A421,'DO NOT MODIFY'!$A$5:$S$631,5,FALSE)</f>
        <v xml:space="preserve">Daylily </v>
      </c>
      <c r="F421" s="115" t="str">
        <f>VLOOKUP($A421,'DO NOT MODIFY'!$A$5:$S$631,7,FALSE)</f>
        <v>low</v>
      </c>
      <c r="G421" s="115">
        <f>VLOOKUP($A421,'DO NOT MODIFY'!$A$5:$S$631,6,FALSE)</f>
        <v>10</v>
      </c>
      <c r="H421" s="151"/>
      <c r="I421" s="148" t="str">
        <f>VLOOKUP($A421,'DO NOT MODIFY'!$A$5:$S$631,10,FALSE)</f>
        <v>#1</v>
      </c>
      <c r="J421" s="115">
        <f>VLOOKUP($A421,'DO NOT MODIFY'!$A$5:$S$631,11,FALSE)</f>
        <v>1</v>
      </c>
      <c r="K421" s="115">
        <f>VLOOKUP($A421,'DO NOT MODIFY'!$A$5:$S$631,12,FALSE)</f>
        <v>4.0000000000000001E-3</v>
      </c>
      <c r="L421" s="117">
        <f t="shared" si="36"/>
        <v>0</v>
      </c>
      <c r="M421" s="117">
        <f t="shared" si="37"/>
        <v>0</v>
      </c>
      <c r="N421" s="117">
        <f t="shared" si="38"/>
        <v>0</v>
      </c>
      <c r="O421" s="117">
        <f t="shared" si="39"/>
        <v>0</v>
      </c>
      <c r="P421" s="117">
        <f t="shared" si="40"/>
        <v>0</v>
      </c>
      <c r="Q421" s="117">
        <f t="shared" si="41"/>
        <v>0</v>
      </c>
    </row>
    <row r="422" spans="1:17" ht="15" x14ac:dyDescent="0.2">
      <c r="A422" s="88">
        <v>404</v>
      </c>
      <c r="B422" s="115">
        <f>VLOOKUP($A422,'DO NOT MODIFY'!$A$5:$S$631,2,FALSE)</f>
        <v>0</v>
      </c>
      <c r="C422" s="115">
        <f>VLOOKUP($A422,'DO NOT MODIFY'!$A$5:$S$631,3,FALSE)</f>
        <v>0</v>
      </c>
      <c r="D422" s="116" t="str">
        <f>VLOOKUP($A422,'DO NOT MODIFY'!$A$5:$S$631,4,FALSE)</f>
        <v>Heterotheca horrida</v>
      </c>
      <c r="E422" s="116" t="str">
        <f>VLOOKUP($A422,'DO NOT MODIFY'!$A$5:$S$631,5,FALSE)</f>
        <v>Golden Aster</v>
      </c>
      <c r="F422" s="115" t="str">
        <f>VLOOKUP($A422,'DO NOT MODIFY'!$A$5:$S$631,7,FALSE)</f>
        <v>low</v>
      </c>
      <c r="G422" s="115">
        <f>VLOOKUP($A422,'DO NOT MODIFY'!$A$5:$S$631,6,FALSE)</f>
        <v>4</v>
      </c>
      <c r="H422" s="151"/>
      <c r="I422" s="148" t="str">
        <f>VLOOKUP($A422,'DO NOT MODIFY'!$A$5:$S$631,10,FALSE)</f>
        <v>#1</v>
      </c>
      <c r="J422" s="115">
        <f>VLOOKUP($A422,'DO NOT MODIFY'!$A$5:$S$631,11,FALSE)</f>
        <v>1</v>
      </c>
      <c r="K422" s="115">
        <f>VLOOKUP($A422,'DO NOT MODIFY'!$A$5:$S$631,12,FALSE)</f>
        <v>4.0000000000000001E-3</v>
      </c>
      <c r="L422" s="117">
        <f t="shared" si="36"/>
        <v>0</v>
      </c>
      <c r="M422" s="117">
        <f t="shared" si="37"/>
        <v>0</v>
      </c>
      <c r="N422" s="117">
        <f t="shared" si="38"/>
        <v>0</v>
      </c>
      <c r="O422" s="117">
        <f t="shared" si="39"/>
        <v>0</v>
      </c>
      <c r="P422" s="117">
        <f t="shared" si="40"/>
        <v>0</v>
      </c>
      <c r="Q422" s="117">
        <f t="shared" si="41"/>
        <v>0</v>
      </c>
    </row>
    <row r="423" spans="1:17" ht="15" x14ac:dyDescent="0.2">
      <c r="A423" s="88">
        <v>405</v>
      </c>
      <c r="B423" s="115">
        <f>VLOOKUP($A423,'DO NOT MODIFY'!$A$5:$S$631,2,FALSE)</f>
        <v>0</v>
      </c>
      <c r="C423" s="115">
        <f>VLOOKUP($A423,'DO NOT MODIFY'!$A$5:$S$631,3,FALSE)</f>
        <v>0</v>
      </c>
      <c r="D423" s="116" t="str">
        <f>VLOOKUP($A423,'DO NOT MODIFY'!$A$5:$S$631,4,FALSE)</f>
        <v>Heterotheca villosa</v>
      </c>
      <c r="E423" s="116" t="str">
        <f>VLOOKUP($A423,'DO NOT MODIFY'!$A$5:$S$631,5,FALSE)</f>
        <v>Hairy Golden Aster</v>
      </c>
      <c r="F423" s="115" t="str">
        <f>VLOOKUP($A423,'DO NOT MODIFY'!$A$5:$S$631,7,FALSE)</f>
        <v>low</v>
      </c>
      <c r="G423" s="115">
        <f>VLOOKUP($A423,'DO NOT MODIFY'!$A$5:$S$631,6,FALSE)</f>
        <v>10</v>
      </c>
      <c r="H423" s="151"/>
      <c r="I423" s="148" t="str">
        <f>VLOOKUP($A423,'DO NOT MODIFY'!$A$5:$S$631,10,FALSE)</f>
        <v>#1</v>
      </c>
      <c r="J423" s="115">
        <f>VLOOKUP($A423,'DO NOT MODIFY'!$A$5:$S$631,11,FALSE)</f>
        <v>1</v>
      </c>
      <c r="K423" s="115">
        <f>VLOOKUP($A423,'DO NOT MODIFY'!$A$5:$S$631,12,FALSE)</f>
        <v>4.0000000000000001E-3</v>
      </c>
      <c r="L423" s="117">
        <f t="shared" si="36"/>
        <v>0</v>
      </c>
      <c r="M423" s="117">
        <f t="shared" si="37"/>
        <v>0</v>
      </c>
      <c r="N423" s="117">
        <f t="shared" si="38"/>
        <v>0</v>
      </c>
      <c r="O423" s="117">
        <f t="shared" si="39"/>
        <v>0</v>
      </c>
      <c r="P423" s="117">
        <f t="shared" si="40"/>
        <v>0</v>
      </c>
      <c r="Q423" s="117">
        <f t="shared" si="41"/>
        <v>0</v>
      </c>
    </row>
    <row r="424" spans="1:17" ht="15" x14ac:dyDescent="0.2">
      <c r="A424" s="88">
        <v>406</v>
      </c>
      <c r="B424" s="115">
        <f>VLOOKUP($A424,'DO NOT MODIFY'!$A$5:$S$631,2,FALSE)</f>
        <v>0</v>
      </c>
      <c r="C424" s="115">
        <f>VLOOKUP($A424,'DO NOT MODIFY'!$A$5:$S$631,3,FALSE)</f>
        <v>0</v>
      </c>
      <c r="D424" s="116" t="str">
        <f>VLOOKUP($A424,'DO NOT MODIFY'!$A$5:$S$631,4,FALSE)</f>
        <v>Heuchera x brizoides</v>
      </c>
      <c r="E424" s="116" t="str">
        <f>VLOOKUP($A424,'DO NOT MODIFY'!$A$5:$S$631,5,FALSE)</f>
        <v>Hybrid Coral Bells</v>
      </c>
      <c r="F424" s="115" t="str">
        <f>VLOOKUP($A424,'DO NOT MODIFY'!$A$5:$S$631,7,FALSE)</f>
        <v>moderate</v>
      </c>
      <c r="G424" s="115">
        <f>VLOOKUP($A424,'DO NOT MODIFY'!$A$5:$S$631,6,FALSE)</f>
        <v>10</v>
      </c>
      <c r="H424" s="151"/>
      <c r="I424" s="148" t="str">
        <f>VLOOKUP($A424,'DO NOT MODIFY'!$A$5:$S$631,10,FALSE)</f>
        <v>#1</v>
      </c>
      <c r="J424" s="115">
        <f>VLOOKUP($A424,'DO NOT MODIFY'!$A$5:$S$631,11,FALSE)</f>
        <v>1</v>
      </c>
      <c r="K424" s="115">
        <f>VLOOKUP($A424,'DO NOT MODIFY'!$A$5:$S$631,12,FALSE)</f>
        <v>4.0000000000000001E-3</v>
      </c>
      <c r="L424" s="117">
        <f t="shared" si="36"/>
        <v>0</v>
      </c>
      <c r="M424" s="117">
        <f t="shared" si="37"/>
        <v>0</v>
      </c>
      <c r="N424" s="117">
        <f t="shared" si="38"/>
        <v>0</v>
      </c>
      <c r="O424" s="117">
        <f t="shared" si="39"/>
        <v>1</v>
      </c>
      <c r="P424" s="117">
        <f t="shared" si="40"/>
        <v>0</v>
      </c>
      <c r="Q424" s="117">
        <f t="shared" si="41"/>
        <v>0</v>
      </c>
    </row>
    <row r="425" spans="1:17" ht="15" x14ac:dyDescent="0.2">
      <c r="A425" s="88">
        <v>407</v>
      </c>
      <c r="B425" s="115">
        <f>VLOOKUP($A425,'DO NOT MODIFY'!$A$5:$S$631,2,FALSE)</f>
        <v>0</v>
      </c>
      <c r="C425" s="115">
        <f>VLOOKUP($A425,'DO NOT MODIFY'!$A$5:$S$631,3,FALSE)</f>
        <v>0</v>
      </c>
      <c r="D425" s="116" t="str">
        <f>VLOOKUP($A425,'DO NOT MODIFY'!$A$5:$S$631,4,FALSE)</f>
        <v>Heuchera pulchella</v>
      </c>
      <c r="E425" s="116" t="str">
        <f>VLOOKUP($A425,'DO NOT MODIFY'!$A$5:$S$631,5,FALSE)</f>
        <v>Sandia Coral Bells</v>
      </c>
      <c r="F425" s="115" t="str">
        <f>VLOOKUP($A425,'DO NOT MODIFY'!$A$5:$S$631,7,FALSE)</f>
        <v>moderate</v>
      </c>
      <c r="G425" s="115">
        <f>VLOOKUP($A425,'DO NOT MODIFY'!$A$5:$S$631,6,FALSE)</f>
        <v>10</v>
      </c>
      <c r="H425" s="151"/>
      <c r="I425" s="148" t="str">
        <f>VLOOKUP($A425,'DO NOT MODIFY'!$A$5:$S$631,10,FALSE)</f>
        <v>#1</v>
      </c>
      <c r="J425" s="115">
        <f>VLOOKUP($A425,'DO NOT MODIFY'!$A$5:$S$631,11,FALSE)</f>
        <v>1</v>
      </c>
      <c r="K425" s="115">
        <f>VLOOKUP($A425,'DO NOT MODIFY'!$A$5:$S$631,12,FALSE)</f>
        <v>4.0000000000000001E-3</v>
      </c>
      <c r="L425" s="117">
        <f t="shared" si="36"/>
        <v>0</v>
      </c>
      <c r="M425" s="117">
        <f t="shared" si="37"/>
        <v>0</v>
      </c>
      <c r="N425" s="117">
        <f t="shared" si="38"/>
        <v>0</v>
      </c>
      <c r="O425" s="117">
        <f t="shared" si="39"/>
        <v>1</v>
      </c>
      <c r="P425" s="117">
        <f t="shared" si="40"/>
        <v>0</v>
      </c>
      <c r="Q425" s="117">
        <f t="shared" si="41"/>
        <v>0</v>
      </c>
    </row>
    <row r="426" spans="1:17" ht="15" x14ac:dyDescent="0.2">
      <c r="A426" s="88">
        <v>408</v>
      </c>
      <c r="B426" s="115">
        <f>VLOOKUP($A426,'DO NOT MODIFY'!$A$5:$S$631,2,FALSE)</f>
        <v>0</v>
      </c>
      <c r="C426" s="115">
        <f>VLOOKUP($A426,'DO NOT MODIFY'!$A$5:$S$631,3,FALSE)</f>
        <v>0</v>
      </c>
      <c r="D426" s="116" t="str">
        <f>VLOOKUP($A426,'DO NOT MODIFY'!$A$5:$S$631,4,FALSE)</f>
        <v xml:space="preserve">Heuchera sanguinea </v>
      </c>
      <c r="E426" s="116" t="str">
        <f>VLOOKUP($A426,'DO NOT MODIFY'!$A$5:$S$631,5,FALSE)</f>
        <v xml:space="preserve">Coral Bells </v>
      </c>
      <c r="F426" s="115" t="str">
        <f>VLOOKUP($A426,'DO NOT MODIFY'!$A$5:$S$631,7,FALSE)</f>
        <v>moderate</v>
      </c>
      <c r="G426" s="115">
        <f>VLOOKUP($A426,'DO NOT MODIFY'!$A$5:$S$631,6,FALSE)</f>
        <v>10</v>
      </c>
      <c r="H426" s="151"/>
      <c r="I426" s="148" t="str">
        <f>VLOOKUP($A426,'DO NOT MODIFY'!$A$5:$S$631,10,FALSE)</f>
        <v>#1</v>
      </c>
      <c r="J426" s="115">
        <f>VLOOKUP($A426,'DO NOT MODIFY'!$A$5:$S$631,11,FALSE)</f>
        <v>1</v>
      </c>
      <c r="K426" s="115">
        <f>VLOOKUP($A426,'DO NOT MODIFY'!$A$5:$S$631,12,FALSE)</f>
        <v>4.0000000000000001E-3</v>
      </c>
      <c r="L426" s="117">
        <f t="shared" si="36"/>
        <v>0</v>
      </c>
      <c r="M426" s="117">
        <f t="shared" si="37"/>
        <v>0</v>
      </c>
      <c r="N426" s="117">
        <f t="shared" si="38"/>
        <v>0</v>
      </c>
      <c r="O426" s="117">
        <f t="shared" si="39"/>
        <v>1</v>
      </c>
      <c r="P426" s="117">
        <f t="shared" si="40"/>
        <v>0</v>
      </c>
      <c r="Q426" s="117">
        <f t="shared" si="41"/>
        <v>0</v>
      </c>
    </row>
    <row r="427" spans="1:17" ht="15" x14ac:dyDescent="0.2">
      <c r="A427" s="88">
        <v>409</v>
      </c>
      <c r="B427" s="115">
        <f>VLOOKUP($A427,'DO NOT MODIFY'!$A$5:$S$631,2,FALSE)</f>
        <v>0</v>
      </c>
      <c r="C427" s="115">
        <f>VLOOKUP($A427,'DO NOT MODIFY'!$A$5:$S$631,3,FALSE)</f>
        <v>0</v>
      </c>
      <c r="D427" s="116" t="str">
        <f>VLOOKUP($A427,'DO NOT MODIFY'!$A$5:$S$631,4,FALSE)</f>
        <v>Heuchera sanguinea 'Snow Angel'</v>
      </c>
      <c r="E427" s="116" t="str">
        <f>VLOOKUP($A427,'DO NOT MODIFY'!$A$5:$S$631,5,FALSE)</f>
        <v>Snow Angel Coral Bells</v>
      </c>
      <c r="F427" s="115" t="str">
        <f>VLOOKUP($A427,'DO NOT MODIFY'!$A$5:$S$631,7,FALSE)</f>
        <v>moderate</v>
      </c>
      <c r="G427" s="115">
        <f>VLOOKUP($A427,'DO NOT MODIFY'!$A$5:$S$631,6,FALSE)</f>
        <v>8</v>
      </c>
      <c r="H427" s="151"/>
      <c r="I427" s="148" t="str">
        <f>VLOOKUP($A427,'DO NOT MODIFY'!$A$5:$S$631,10,FALSE)</f>
        <v>#1</v>
      </c>
      <c r="J427" s="115">
        <f>VLOOKUP($A427,'DO NOT MODIFY'!$A$5:$S$631,11,FALSE)</f>
        <v>1</v>
      </c>
      <c r="K427" s="115">
        <f>VLOOKUP($A427,'DO NOT MODIFY'!$A$5:$S$631,12,FALSE)</f>
        <v>4.0000000000000001E-3</v>
      </c>
      <c r="L427" s="117">
        <f t="shared" si="36"/>
        <v>0</v>
      </c>
      <c r="M427" s="117">
        <f t="shared" si="37"/>
        <v>0</v>
      </c>
      <c r="N427" s="117">
        <f t="shared" si="38"/>
        <v>0</v>
      </c>
      <c r="O427" s="117">
        <f t="shared" si="39"/>
        <v>1</v>
      </c>
      <c r="P427" s="117">
        <f t="shared" si="40"/>
        <v>0</v>
      </c>
      <c r="Q427" s="117">
        <f t="shared" si="41"/>
        <v>0</v>
      </c>
    </row>
    <row r="428" spans="1:17" ht="15" x14ac:dyDescent="0.2">
      <c r="A428" s="88">
        <v>410</v>
      </c>
      <c r="B428" s="115">
        <f>VLOOKUP($A428,'DO NOT MODIFY'!$A$5:$S$631,2,FALSE)</f>
        <v>0</v>
      </c>
      <c r="C428" s="115">
        <f>VLOOKUP($A428,'DO NOT MODIFY'!$A$5:$S$631,3,FALSE)</f>
        <v>0</v>
      </c>
      <c r="D428" s="116" t="str">
        <f>VLOOKUP($A428,'DO NOT MODIFY'!$A$5:$S$631,4,FALSE)</f>
        <v>Hibiscus moscheutos (all cultivars)</v>
      </c>
      <c r="E428" s="116" t="str">
        <f>VLOOKUP($A428,'DO NOT MODIFY'!$A$5:$S$631,5,FALSE)</f>
        <v xml:space="preserve">Rose Mallow </v>
      </c>
      <c r="F428" s="115" t="str">
        <f>VLOOKUP($A428,'DO NOT MODIFY'!$A$5:$S$631,7,FALSE)</f>
        <v>low</v>
      </c>
      <c r="G428" s="115">
        <f>VLOOKUP($A428,'DO NOT MODIFY'!$A$5:$S$631,6,FALSE)</f>
        <v>10</v>
      </c>
      <c r="H428" s="151"/>
      <c r="I428" s="148" t="str">
        <f>VLOOKUP($A428,'DO NOT MODIFY'!$A$5:$S$631,10,FALSE)</f>
        <v>#1</v>
      </c>
      <c r="J428" s="115">
        <f>VLOOKUP($A428,'DO NOT MODIFY'!$A$5:$S$631,11,FALSE)</f>
        <v>1</v>
      </c>
      <c r="K428" s="115">
        <f>VLOOKUP($A428,'DO NOT MODIFY'!$A$5:$S$631,12,FALSE)</f>
        <v>4.0000000000000001E-3</v>
      </c>
      <c r="L428" s="117">
        <f t="shared" si="36"/>
        <v>0</v>
      </c>
      <c r="M428" s="117">
        <f t="shared" si="37"/>
        <v>0</v>
      </c>
      <c r="N428" s="117">
        <f t="shared" si="38"/>
        <v>0</v>
      </c>
      <c r="O428" s="117">
        <f t="shared" si="39"/>
        <v>0</v>
      </c>
      <c r="P428" s="117">
        <f t="shared" si="40"/>
        <v>0</v>
      </c>
      <c r="Q428" s="117">
        <f t="shared" si="41"/>
        <v>0</v>
      </c>
    </row>
    <row r="429" spans="1:17" ht="15" x14ac:dyDescent="0.2">
      <c r="A429" s="88">
        <v>411</v>
      </c>
      <c r="B429" s="115">
        <f>VLOOKUP($A429,'DO NOT MODIFY'!$A$5:$S$631,2,FALSE)</f>
        <v>0</v>
      </c>
      <c r="C429" s="115">
        <f>VLOOKUP($A429,'DO NOT MODIFY'!$A$5:$S$631,3,FALSE)</f>
        <v>0</v>
      </c>
      <c r="D429" s="116" t="str">
        <f>VLOOKUP($A429,'DO NOT MODIFY'!$A$5:$S$631,4,FALSE)</f>
        <v xml:space="preserve">Hosta sp. </v>
      </c>
      <c r="E429" s="116" t="str">
        <f>VLOOKUP($A429,'DO NOT MODIFY'!$A$5:$S$631,5,FALSE)</f>
        <v xml:space="preserve">Plaintain Lily </v>
      </c>
      <c r="F429" s="115" t="str">
        <f>VLOOKUP($A429,'DO NOT MODIFY'!$A$5:$S$631,7,FALSE)</f>
        <v>moderate</v>
      </c>
      <c r="G429" s="115">
        <f>VLOOKUP($A429,'DO NOT MODIFY'!$A$5:$S$631,6,FALSE)</f>
        <v>10</v>
      </c>
      <c r="H429" s="151"/>
      <c r="I429" s="148" t="str">
        <f>VLOOKUP($A429,'DO NOT MODIFY'!$A$5:$S$631,10,FALSE)</f>
        <v>#1</v>
      </c>
      <c r="J429" s="115">
        <f>VLOOKUP($A429,'DO NOT MODIFY'!$A$5:$S$631,11,FALSE)</f>
        <v>1</v>
      </c>
      <c r="K429" s="115">
        <f>VLOOKUP($A429,'DO NOT MODIFY'!$A$5:$S$631,12,FALSE)</f>
        <v>4.0000000000000001E-3</v>
      </c>
      <c r="L429" s="117">
        <f t="shared" si="36"/>
        <v>0</v>
      </c>
      <c r="M429" s="117">
        <f t="shared" si="37"/>
        <v>0</v>
      </c>
      <c r="N429" s="117">
        <f t="shared" si="38"/>
        <v>0</v>
      </c>
      <c r="O429" s="117">
        <f t="shared" si="39"/>
        <v>1</v>
      </c>
      <c r="P429" s="117">
        <f t="shared" si="40"/>
        <v>0</v>
      </c>
      <c r="Q429" s="117">
        <f t="shared" si="41"/>
        <v>0</v>
      </c>
    </row>
    <row r="430" spans="1:17" ht="15" x14ac:dyDescent="0.2">
      <c r="A430" s="88">
        <v>412</v>
      </c>
      <c r="B430" s="115">
        <f>VLOOKUP($A430,'DO NOT MODIFY'!$A$5:$S$631,2,FALSE)</f>
        <v>0</v>
      </c>
      <c r="C430" s="115">
        <f>VLOOKUP($A430,'DO NOT MODIFY'!$A$5:$S$631,3,FALSE)</f>
        <v>0</v>
      </c>
      <c r="D430" s="116" t="str">
        <f>VLOOKUP($A430,'DO NOT MODIFY'!$A$5:$S$631,4,FALSE)</f>
        <v>Hymenoxys acaulis</v>
      </c>
      <c r="E430" s="116" t="str">
        <f>VLOOKUP($A430,'DO NOT MODIFY'!$A$5:$S$631,5,FALSE)</f>
        <v>Angelita Daisy</v>
      </c>
      <c r="F430" s="115" t="str">
        <f>VLOOKUP($A430,'DO NOT MODIFY'!$A$5:$S$631,7,FALSE)</f>
        <v>low</v>
      </c>
      <c r="G430" s="115">
        <f>VLOOKUP($A430,'DO NOT MODIFY'!$A$5:$S$631,6,FALSE)</f>
        <v>3</v>
      </c>
      <c r="H430" s="151"/>
      <c r="I430" s="148" t="str">
        <f>VLOOKUP($A430,'DO NOT MODIFY'!$A$5:$S$631,10,FALSE)</f>
        <v>#1</v>
      </c>
      <c r="J430" s="115">
        <f>VLOOKUP($A430,'DO NOT MODIFY'!$A$5:$S$631,11,FALSE)</f>
        <v>1</v>
      </c>
      <c r="K430" s="115">
        <f>VLOOKUP($A430,'DO NOT MODIFY'!$A$5:$S$631,12,FALSE)</f>
        <v>4.0000000000000001E-3</v>
      </c>
      <c r="L430" s="117">
        <f t="shared" si="36"/>
        <v>0</v>
      </c>
      <c r="M430" s="117">
        <f t="shared" si="37"/>
        <v>0</v>
      </c>
      <c r="N430" s="117">
        <f t="shared" si="38"/>
        <v>0</v>
      </c>
      <c r="O430" s="117">
        <f t="shared" si="39"/>
        <v>0</v>
      </c>
      <c r="P430" s="117">
        <f t="shared" si="40"/>
        <v>0</v>
      </c>
      <c r="Q430" s="117">
        <f t="shared" si="41"/>
        <v>0</v>
      </c>
    </row>
    <row r="431" spans="1:17" ht="15" x14ac:dyDescent="0.2">
      <c r="A431" s="88">
        <v>413</v>
      </c>
      <c r="B431" s="115">
        <f>VLOOKUP($A431,'DO NOT MODIFY'!$A$5:$S$631,2,FALSE)</f>
        <v>0</v>
      </c>
      <c r="C431" s="115">
        <f>VLOOKUP($A431,'DO NOT MODIFY'!$A$5:$S$631,3,FALSE)</f>
        <v>0</v>
      </c>
      <c r="D431" s="116" t="str">
        <f>VLOOKUP($A431,'DO NOT MODIFY'!$A$5:$S$631,4,FALSE)</f>
        <v xml:space="preserve">Iberis sempervirens </v>
      </c>
      <c r="E431" s="116" t="str">
        <f>VLOOKUP($A431,'DO NOT MODIFY'!$A$5:$S$631,5,FALSE)</f>
        <v xml:space="preserve">Evergreen Candytuft </v>
      </c>
      <c r="F431" s="115" t="str">
        <f>VLOOKUP($A431,'DO NOT MODIFY'!$A$5:$S$631,7,FALSE)</f>
        <v>low - mod.</v>
      </c>
      <c r="G431" s="115">
        <f>VLOOKUP($A431,'DO NOT MODIFY'!$A$5:$S$631,6,FALSE)</f>
        <v>10</v>
      </c>
      <c r="H431" s="151"/>
      <c r="I431" s="148" t="str">
        <f>VLOOKUP($A431,'DO NOT MODIFY'!$A$5:$S$631,10,FALSE)</f>
        <v>#1</v>
      </c>
      <c r="J431" s="115">
        <f>VLOOKUP($A431,'DO NOT MODIFY'!$A$5:$S$631,11,FALSE)</f>
        <v>1</v>
      </c>
      <c r="K431" s="115">
        <f>VLOOKUP($A431,'DO NOT MODIFY'!$A$5:$S$631,12,FALSE)</f>
        <v>4.0000000000000001E-3</v>
      </c>
      <c r="L431" s="117">
        <f t="shared" si="36"/>
        <v>0</v>
      </c>
      <c r="M431" s="117">
        <f t="shared" si="37"/>
        <v>0</v>
      </c>
      <c r="N431" s="117">
        <f t="shared" si="38"/>
        <v>0</v>
      </c>
      <c r="O431" s="117">
        <f t="shared" si="39"/>
        <v>0</v>
      </c>
      <c r="P431" s="117">
        <f t="shared" si="40"/>
        <v>0</v>
      </c>
      <c r="Q431" s="117">
        <f t="shared" si="41"/>
        <v>0</v>
      </c>
    </row>
    <row r="432" spans="1:17" ht="15" x14ac:dyDescent="0.2">
      <c r="A432" s="88">
        <v>414</v>
      </c>
      <c r="B432" s="115">
        <f>VLOOKUP($A432,'DO NOT MODIFY'!$A$5:$S$631,2,FALSE)</f>
        <v>0</v>
      </c>
      <c r="C432" s="115">
        <f>VLOOKUP($A432,'DO NOT MODIFY'!$A$5:$S$631,3,FALSE)</f>
        <v>0</v>
      </c>
      <c r="D432" s="116" t="str">
        <f>VLOOKUP($A432,'DO NOT MODIFY'!$A$5:$S$631,4,FALSE)</f>
        <v>Ipomopsis aggregata</v>
      </c>
      <c r="E432" s="116" t="str">
        <f>VLOOKUP($A432,'DO NOT MODIFY'!$A$5:$S$631,5,FALSE)</f>
        <v>Scarlet Gilia</v>
      </c>
      <c r="F432" s="115" t="str">
        <f>VLOOKUP($A432,'DO NOT MODIFY'!$A$5:$S$631,7,FALSE)</f>
        <v>low</v>
      </c>
      <c r="G432" s="115">
        <f>VLOOKUP($A432,'DO NOT MODIFY'!$A$5:$S$631,6,FALSE)</f>
        <v>5</v>
      </c>
      <c r="H432" s="151"/>
      <c r="I432" s="148" t="str">
        <f>VLOOKUP($A432,'DO NOT MODIFY'!$A$5:$S$631,10,FALSE)</f>
        <v>#1</v>
      </c>
      <c r="J432" s="115">
        <f>VLOOKUP($A432,'DO NOT MODIFY'!$A$5:$S$631,11,FALSE)</f>
        <v>1</v>
      </c>
      <c r="K432" s="115">
        <f>VLOOKUP($A432,'DO NOT MODIFY'!$A$5:$S$631,12,FALSE)</f>
        <v>4.0000000000000001E-3</v>
      </c>
      <c r="L432" s="117">
        <f t="shared" si="36"/>
        <v>0</v>
      </c>
      <c r="M432" s="117">
        <f t="shared" si="37"/>
        <v>0</v>
      </c>
      <c r="N432" s="117">
        <f t="shared" si="38"/>
        <v>0</v>
      </c>
      <c r="O432" s="117">
        <f t="shared" si="39"/>
        <v>0</v>
      </c>
      <c r="P432" s="117">
        <f t="shared" si="40"/>
        <v>0</v>
      </c>
      <c r="Q432" s="117">
        <f t="shared" si="41"/>
        <v>0</v>
      </c>
    </row>
    <row r="433" spans="1:17" ht="15" x14ac:dyDescent="0.2">
      <c r="A433" s="88">
        <v>415</v>
      </c>
      <c r="B433" s="115">
        <f>VLOOKUP($A433,'DO NOT MODIFY'!$A$5:$S$631,2,FALSE)</f>
        <v>0</v>
      </c>
      <c r="C433" s="115">
        <f>VLOOKUP($A433,'DO NOT MODIFY'!$A$5:$S$631,3,FALSE)</f>
        <v>0</v>
      </c>
      <c r="D433" s="116" t="str">
        <f>VLOOKUP($A433,'DO NOT MODIFY'!$A$5:$S$631,4,FALSE)</f>
        <v>Iris ensata (kaempheri)</v>
      </c>
      <c r="E433" s="116" t="str">
        <f>VLOOKUP($A433,'DO NOT MODIFY'!$A$5:$S$631,5,FALSE)</f>
        <v>Japanese Iris</v>
      </c>
      <c r="F433" s="115" t="str">
        <f>VLOOKUP($A433,'DO NOT MODIFY'!$A$5:$S$631,7,FALSE)</f>
        <v>moderate</v>
      </c>
      <c r="G433" s="115">
        <f>VLOOKUP($A433,'DO NOT MODIFY'!$A$5:$S$631,6,FALSE)</f>
        <v>4</v>
      </c>
      <c r="H433" s="151"/>
      <c r="I433" s="148" t="str">
        <f>VLOOKUP($A433,'DO NOT MODIFY'!$A$5:$S$631,10,FALSE)</f>
        <v>#1</v>
      </c>
      <c r="J433" s="115">
        <f>VLOOKUP($A433,'DO NOT MODIFY'!$A$5:$S$631,11,FALSE)</f>
        <v>1</v>
      </c>
      <c r="K433" s="115">
        <f>VLOOKUP($A433,'DO NOT MODIFY'!$A$5:$S$631,12,FALSE)</f>
        <v>4.0000000000000001E-3</v>
      </c>
      <c r="L433" s="117">
        <f t="shared" si="36"/>
        <v>0</v>
      </c>
      <c r="M433" s="117">
        <f t="shared" si="37"/>
        <v>0</v>
      </c>
      <c r="N433" s="117">
        <f t="shared" si="38"/>
        <v>0</v>
      </c>
      <c r="O433" s="117">
        <f t="shared" si="39"/>
        <v>1</v>
      </c>
      <c r="P433" s="117">
        <f t="shared" si="40"/>
        <v>0</v>
      </c>
      <c r="Q433" s="117">
        <f t="shared" si="41"/>
        <v>0</v>
      </c>
    </row>
    <row r="434" spans="1:17" ht="15" x14ac:dyDescent="0.2">
      <c r="A434" s="88">
        <v>416</v>
      </c>
      <c r="B434" s="115">
        <f>VLOOKUP($A434,'DO NOT MODIFY'!$A$5:$S$631,2,FALSE)</f>
        <v>0</v>
      </c>
      <c r="C434" s="115">
        <f>VLOOKUP($A434,'DO NOT MODIFY'!$A$5:$S$631,3,FALSE)</f>
        <v>0</v>
      </c>
      <c r="D434" s="116" t="str">
        <f>VLOOKUP($A434,'DO NOT MODIFY'!$A$5:$S$631,4,FALSE)</f>
        <v>Iris germanica (all cultivars)</v>
      </c>
      <c r="E434" s="116" t="str">
        <f>VLOOKUP($A434,'DO NOT MODIFY'!$A$5:$S$631,5,FALSE)</f>
        <v>Bearded Iris</v>
      </c>
      <c r="F434" s="115" t="str">
        <f>VLOOKUP($A434,'DO NOT MODIFY'!$A$5:$S$631,7,FALSE)</f>
        <v>low</v>
      </c>
      <c r="G434" s="115">
        <f>VLOOKUP($A434,'DO NOT MODIFY'!$A$5:$S$631,6,FALSE)</f>
        <v>10</v>
      </c>
      <c r="H434" s="151"/>
      <c r="I434" s="148" t="str">
        <f>VLOOKUP($A434,'DO NOT MODIFY'!$A$5:$S$631,10,FALSE)</f>
        <v>#1</v>
      </c>
      <c r="J434" s="115">
        <f>VLOOKUP($A434,'DO NOT MODIFY'!$A$5:$S$631,11,FALSE)</f>
        <v>1</v>
      </c>
      <c r="K434" s="115">
        <f>VLOOKUP($A434,'DO NOT MODIFY'!$A$5:$S$631,12,FALSE)</f>
        <v>4.0000000000000001E-3</v>
      </c>
      <c r="L434" s="117">
        <f t="shared" si="36"/>
        <v>0</v>
      </c>
      <c r="M434" s="117">
        <f t="shared" si="37"/>
        <v>0</v>
      </c>
      <c r="N434" s="117">
        <f t="shared" si="38"/>
        <v>0</v>
      </c>
      <c r="O434" s="117">
        <f t="shared" si="39"/>
        <v>0</v>
      </c>
      <c r="P434" s="117">
        <f t="shared" si="40"/>
        <v>0</v>
      </c>
      <c r="Q434" s="117">
        <f t="shared" si="41"/>
        <v>0</v>
      </c>
    </row>
    <row r="435" spans="1:17" ht="15" x14ac:dyDescent="0.2">
      <c r="A435" s="88">
        <v>417</v>
      </c>
      <c r="B435" s="115">
        <f>VLOOKUP($A435,'DO NOT MODIFY'!$A$5:$S$631,2,FALSE)</f>
        <v>0</v>
      </c>
      <c r="C435" s="115">
        <f>VLOOKUP($A435,'DO NOT MODIFY'!$A$5:$S$631,3,FALSE)</f>
        <v>0</v>
      </c>
      <c r="D435" s="116" t="str">
        <f>VLOOKUP($A435,'DO NOT MODIFY'!$A$5:$S$631,4,FALSE)</f>
        <v>Iris hookeri x setosa ssp. canadensis</v>
      </c>
      <c r="E435" s="116" t="str">
        <f>VLOOKUP($A435,'DO NOT MODIFY'!$A$5:$S$631,5,FALSE)</f>
        <v>Dwarf beach-head Iris</v>
      </c>
      <c r="F435" s="115" t="str">
        <f>VLOOKUP($A435,'DO NOT MODIFY'!$A$5:$S$631,7,FALSE)</f>
        <v>low</v>
      </c>
      <c r="G435" s="115">
        <f>VLOOKUP($A435,'DO NOT MODIFY'!$A$5:$S$631,6,FALSE)</f>
        <v>5</v>
      </c>
      <c r="H435" s="151"/>
      <c r="I435" s="148" t="str">
        <f>VLOOKUP($A435,'DO NOT MODIFY'!$A$5:$S$631,10,FALSE)</f>
        <v>#1</v>
      </c>
      <c r="J435" s="115">
        <f>VLOOKUP($A435,'DO NOT MODIFY'!$A$5:$S$631,11,FALSE)</f>
        <v>1</v>
      </c>
      <c r="K435" s="115">
        <f>VLOOKUP($A435,'DO NOT MODIFY'!$A$5:$S$631,12,FALSE)</f>
        <v>4.0000000000000001E-3</v>
      </c>
      <c r="L435" s="117">
        <f t="shared" si="36"/>
        <v>0</v>
      </c>
      <c r="M435" s="117">
        <f t="shared" si="37"/>
        <v>0</v>
      </c>
      <c r="N435" s="117">
        <f t="shared" si="38"/>
        <v>0</v>
      </c>
      <c r="O435" s="117">
        <f t="shared" si="39"/>
        <v>0</v>
      </c>
      <c r="P435" s="117">
        <f t="shared" si="40"/>
        <v>0</v>
      </c>
      <c r="Q435" s="117">
        <f t="shared" si="41"/>
        <v>0</v>
      </c>
    </row>
    <row r="436" spans="1:17" ht="15" x14ac:dyDescent="0.2">
      <c r="A436" s="88">
        <v>418</v>
      </c>
      <c r="B436" s="115">
        <f>VLOOKUP($A436,'DO NOT MODIFY'!$A$5:$S$631,2,FALSE)</f>
        <v>0</v>
      </c>
      <c r="C436" s="115">
        <f>VLOOKUP($A436,'DO NOT MODIFY'!$A$5:$S$631,3,FALSE)</f>
        <v>0</v>
      </c>
      <c r="D436" s="116" t="str">
        <f>VLOOKUP($A436,'DO NOT MODIFY'!$A$5:$S$631,4,FALSE)</f>
        <v>Iris pallida 'Variegata'</v>
      </c>
      <c r="E436" s="116" t="str">
        <f>VLOOKUP($A436,'DO NOT MODIFY'!$A$5:$S$631,5,FALSE)</f>
        <v>Variegated Sweet Iris</v>
      </c>
      <c r="F436" s="115" t="str">
        <f>VLOOKUP($A436,'DO NOT MODIFY'!$A$5:$S$631,7,FALSE)</f>
        <v>low</v>
      </c>
      <c r="G436" s="115">
        <f>VLOOKUP($A436,'DO NOT MODIFY'!$A$5:$S$631,6,FALSE)</f>
        <v>10</v>
      </c>
      <c r="H436" s="151"/>
      <c r="I436" s="148" t="str">
        <f>VLOOKUP($A436,'DO NOT MODIFY'!$A$5:$S$631,10,FALSE)</f>
        <v>#1</v>
      </c>
      <c r="J436" s="115">
        <f>VLOOKUP($A436,'DO NOT MODIFY'!$A$5:$S$631,11,FALSE)</f>
        <v>1</v>
      </c>
      <c r="K436" s="115">
        <f>VLOOKUP($A436,'DO NOT MODIFY'!$A$5:$S$631,12,FALSE)</f>
        <v>4.0000000000000001E-3</v>
      </c>
      <c r="L436" s="117">
        <f t="shared" si="36"/>
        <v>0</v>
      </c>
      <c r="M436" s="117">
        <f t="shared" si="37"/>
        <v>0</v>
      </c>
      <c r="N436" s="117">
        <f t="shared" si="38"/>
        <v>0</v>
      </c>
      <c r="O436" s="117">
        <f t="shared" si="39"/>
        <v>0</v>
      </c>
      <c r="P436" s="117">
        <f t="shared" si="40"/>
        <v>0</v>
      </c>
      <c r="Q436" s="117">
        <f t="shared" si="41"/>
        <v>0</v>
      </c>
    </row>
    <row r="437" spans="1:17" ht="15" x14ac:dyDescent="0.2">
      <c r="A437" s="88">
        <v>419</v>
      </c>
      <c r="B437" s="115">
        <f>VLOOKUP($A437,'DO NOT MODIFY'!$A$5:$S$631,2,FALSE)</f>
        <v>0</v>
      </c>
      <c r="C437" s="115">
        <f>VLOOKUP($A437,'DO NOT MODIFY'!$A$5:$S$631,3,FALSE)</f>
        <v>0</v>
      </c>
      <c r="D437" s="116" t="str">
        <f>VLOOKUP($A437,'DO NOT MODIFY'!$A$5:$S$631,4,FALSE)</f>
        <v>Iris pumila (all cultivars)</v>
      </c>
      <c r="E437" s="116" t="str">
        <f>VLOOKUP($A437,'DO NOT MODIFY'!$A$5:$S$631,5,FALSE)</f>
        <v>Dwarf Bearded Iris</v>
      </c>
      <c r="F437" s="115" t="str">
        <f>VLOOKUP($A437,'DO NOT MODIFY'!$A$5:$S$631,7,FALSE)</f>
        <v>low</v>
      </c>
      <c r="G437" s="115">
        <f>VLOOKUP($A437,'DO NOT MODIFY'!$A$5:$S$631,6,FALSE)</f>
        <v>4</v>
      </c>
      <c r="H437" s="151"/>
      <c r="I437" s="148" t="str">
        <f>VLOOKUP($A437,'DO NOT MODIFY'!$A$5:$S$631,10,FALSE)</f>
        <v>#1</v>
      </c>
      <c r="J437" s="115">
        <f>VLOOKUP($A437,'DO NOT MODIFY'!$A$5:$S$631,11,FALSE)</f>
        <v>1</v>
      </c>
      <c r="K437" s="115">
        <f>VLOOKUP($A437,'DO NOT MODIFY'!$A$5:$S$631,12,FALSE)</f>
        <v>4.0000000000000001E-3</v>
      </c>
      <c r="L437" s="117">
        <f t="shared" si="36"/>
        <v>0</v>
      </c>
      <c r="M437" s="117">
        <f t="shared" si="37"/>
        <v>0</v>
      </c>
      <c r="N437" s="117">
        <f t="shared" si="38"/>
        <v>0</v>
      </c>
      <c r="O437" s="117">
        <f t="shared" si="39"/>
        <v>0</v>
      </c>
      <c r="P437" s="117">
        <f t="shared" si="40"/>
        <v>0</v>
      </c>
      <c r="Q437" s="117">
        <f t="shared" si="41"/>
        <v>0</v>
      </c>
    </row>
    <row r="438" spans="1:17" ht="15" x14ac:dyDescent="0.2">
      <c r="A438" s="88">
        <v>420</v>
      </c>
      <c r="B438" s="115">
        <f>VLOOKUP($A438,'DO NOT MODIFY'!$A$5:$S$631,2,FALSE)</f>
        <v>0</v>
      </c>
      <c r="C438" s="115">
        <f>VLOOKUP($A438,'DO NOT MODIFY'!$A$5:$S$631,3,FALSE)</f>
        <v>0</v>
      </c>
      <c r="D438" s="116" t="str">
        <f>VLOOKUP($A438,'DO NOT MODIFY'!$A$5:$S$631,4,FALSE)</f>
        <v>Iris setosa artica</v>
      </c>
      <c r="E438" s="116" t="str">
        <f>VLOOKUP($A438,'DO NOT MODIFY'!$A$5:$S$631,5,FALSE)</f>
        <v>Dware Blue Flag Iris</v>
      </c>
      <c r="F438" s="115" t="str">
        <f>VLOOKUP($A438,'DO NOT MODIFY'!$A$5:$S$631,7,FALSE)</f>
        <v>moderate</v>
      </c>
      <c r="G438" s="115">
        <f>VLOOKUP($A438,'DO NOT MODIFY'!$A$5:$S$631,6,FALSE)</f>
        <v>10</v>
      </c>
      <c r="H438" s="151"/>
      <c r="I438" s="148" t="str">
        <f>VLOOKUP($A438,'DO NOT MODIFY'!$A$5:$S$631,10,FALSE)</f>
        <v>#1</v>
      </c>
      <c r="J438" s="115">
        <f>VLOOKUP($A438,'DO NOT MODIFY'!$A$5:$S$631,11,FALSE)</f>
        <v>1</v>
      </c>
      <c r="K438" s="115">
        <f>VLOOKUP($A438,'DO NOT MODIFY'!$A$5:$S$631,12,FALSE)</f>
        <v>4.0000000000000001E-3</v>
      </c>
      <c r="L438" s="117">
        <f t="shared" si="36"/>
        <v>0</v>
      </c>
      <c r="M438" s="117">
        <f t="shared" si="37"/>
        <v>0</v>
      </c>
      <c r="N438" s="117">
        <f t="shared" si="38"/>
        <v>0</v>
      </c>
      <c r="O438" s="117">
        <f t="shared" si="39"/>
        <v>1</v>
      </c>
      <c r="P438" s="117">
        <f t="shared" si="40"/>
        <v>0</v>
      </c>
      <c r="Q438" s="117">
        <f t="shared" si="41"/>
        <v>0</v>
      </c>
    </row>
    <row r="439" spans="1:17" ht="15" x14ac:dyDescent="0.2">
      <c r="A439" s="88">
        <v>421</v>
      </c>
      <c r="B439" s="115">
        <f>VLOOKUP($A439,'DO NOT MODIFY'!$A$5:$S$631,2,FALSE)</f>
        <v>0</v>
      </c>
      <c r="C439" s="115">
        <f>VLOOKUP($A439,'DO NOT MODIFY'!$A$5:$S$631,3,FALSE)</f>
        <v>0</v>
      </c>
      <c r="D439" s="116" t="str">
        <f>VLOOKUP($A439,'DO NOT MODIFY'!$A$5:$S$631,4,FALSE)</f>
        <v>Iris siberica (all cultivars)</v>
      </c>
      <c r="E439" s="116" t="str">
        <f>VLOOKUP($A439,'DO NOT MODIFY'!$A$5:$S$631,5,FALSE)</f>
        <v>Siberian Iris</v>
      </c>
      <c r="F439" s="115" t="str">
        <f>VLOOKUP($A439,'DO NOT MODIFY'!$A$5:$S$631,7,FALSE)</f>
        <v>moderate</v>
      </c>
      <c r="G439" s="115">
        <f>VLOOKUP($A439,'DO NOT MODIFY'!$A$5:$S$631,6,FALSE)</f>
        <v>10</v>
      </c>
      <c r="H439" s="151"/>
      <c r="I439" s="148" t="str">
        <f>VLOOKUP($A439,'DO NOT MODIFY'!$A$5:$S$631,10,FALSE)</f>
        <v>#1</v>
      </c>
      <c r="J439" s="115">
        <f>VLOOKUP($A439,'DO NOT MODIFY'!$A$5:$S$631,11,FALSE)</f>
        <v>1</v>
      </c>
      <c r="K439" s="115">
        <f>VLOOKUP($A439,'DO NOT MODIFY'!$A$5:$S$631,12,FALSE)</f>
        <v>4.0000000000000001E-3</v>
      </c>
      <c r="L439" s="117">
        <f t="shared" si="36"/>
        <v>0</v>
      </c>
      <c r="M439" s="117">
        <f t="shared" si="37"/>
        <v>0</v>
      </c>
      <c r="N439" s="117">
        <f t="shared" si="38"/>
        <v>0</v>
      </c>
      <c r="O439" s="117">
        <f t="shared" si="39"/>
        <v>1</v>
      </c>
      <c r="P439" s="117">
        <f t="shared" si="40"/>
        <v>0</v>
      </c>
      <c r="Q439" s="117">
        <f t="shared" si="41"/>
        <v>0</v>
      </c>
    </row>
    <row r="440" spans="1:17" ht="15" x14ac:dyDescent="0.2">
      <c r="A440" s="88">
        <v>422</v>
      </c>
      <c r="B440" s="115">
        <f>VLOOKUP($A440,'DO NOT MODIFY'!$A$5:$S$631,2,FALSE)</f>
        <v>0</v>
      </c>
      <c r="C440" s="115">
        <f>VLOOKUP($A440,'DO NOT MODIFY'!$A$5:$S$631,3,FALSE)</f>
        <v>0</v>
      </c>
      <c r="D440" s="116" t="str">
        <f>VLOOKUP($A440,'DO NOT MODIFY'!$A$5:$S$631,4,FALSE)</f>
        <v xml:space="preserve">Knautia macedonica </v>
      </c>
      <c r="E440" s="116" t="str">
        <f>VLOOKUP($A440,'DO NOT MODIFY'!$A$5:$S$631,5,FALSE)</f>
        <v xml:space="preserve">Red Pincushion </v>
      </c>
      <c r="F440" s="115" t="str">
        <f>VLOOKUP($A440,'DO NOT MODIFY'!$A$5:$S$631,7,FALSE)</f>
        <v>low</v>
      </c>
      <c r="G440" s="115">
        <f>VLOOKUP($A440,'DO NOT MODIFY'!$A$5:$S$631,6,FALSE)</f>
        <v>10</v>
      </c>
      <c r="H440" s="151"/>
      <c r="I440" s="148" t="str">
        <f>VLOOKUP($A440,'DO NOT MODIFY'!$A$5:$S$631,10,FALSE)</f>
        <v>#1</v>
      </c>
      <c r="J440" s="115">
        <f>VLOOKUP($A440,'DO NOT MODIFY'!$A$5:$S$631,11,FALSE)</f>
        <v>1</v>
      </c>
      <c r="K440" s="115">
        <f>VLOOKUP($A440,'DO NOT MODIFY'!$A$5:$S$631,12,FALSE)</f>
        <v>4.0000000000000001E-3</v>
      </c>
      <c r="L440" s="117">
        <f t="shared" si="36"/>
        <v>0</v>
      </c>
      <c r="M440" s="117">
        <f t="shared" si="37"/>
        <v>0</v>
      </c>
      <c r="N440" s="117">
        <f t="shared" si="38"/>
        <v>0</v>
      </c>
      <c r="O440" s="117">
        <f t="shared" si="39"/>
        <v>0</v>
      </c>
      <c r="P440" s="117">
        <f t="shared" si="40"/>
        <v>0</v>
      </c>
      <c r="Q440" s="117">
        <f t="shared" si="41"/>
        <v>0</v>
      </c>
    </row>
    <row r="441" spans="1:17" ht="15" x14ac:dyDescent="0.2">
      <c r="A441" s="88">
        <v>423</v>
      </c>
      <c r="B441" s="115">
        <f>VLOOKUP($A441,'DO NOT MODIFY'!$A$5:$S$631,2,FALSE)</f>
        <v>0</v>
      </c>
      <c r="C441" s="115">
        <f>VLOOKUP($A441,'DO NOT MODIFY'!$A$5:$S$631,3,FALSE)</f>
        <v>0</v>
      </c>
      <c r="D441" s="116" t="str">
        <f>VLOOKUP($A441,'DO NOT MODIFY'!$A$5:$S$631,4,FALSE)</f>
        <v>Kniphofia caulescens</v>
      </c>
      <c r="E441" s="116" t="str">
        <f>VLOOKUP($A441,'DO NOT MODIFY'!$A$5:$S$631,5,FALSE)</f>
        <v>Regal Torchlily</v>
      </c>
      <c r="F441" s="115" t="str">
        <f>VLOOKUP($A441,'DO NOT MODIFY'!$A$5:$S$631,7,FALSE)</f>
        <v>low</v>
      </c>
      <c r="G441" s="115">
        <f>VLOOKUP($A441,'DO NOT MODIFY'!$A$5:$S$631,6,FALSE)</f>
        <v>10</v>
      </c>
      <c r="H441" s="151"/>
      <c r="I441" s="148" t="str">
        <f>VLOOKUP($A441,'DO NOT MODIFY'!$A$5:$S$631,10,FALSE)</f>
        <v>#1</v>
      </c>
      <c r="J441" s="115">
        <f>VLOOKUP($A441,'DO NOT MODIFY'!$A$5:$S$631,11,FALSE)</f>
        <v>1</v>
      </c>
      <c r="K441" s="115">
        <f>VLOOKUP($A441,'DO NOT MODIFY'!$A$5:$S$631,12,FALSE)</f>
        <v>4.0000000000000001E-3</v>
      </c>
      <c r="L441" s="117">
        <f t="shared" si="36"/>
        <v>0</v>
      </c>
      <c r="M441" s="117">
        <f t="shared" si="37"/>
        <v>0</v>
      </c>
      <c r="N441" s="117">
        <f t="shared" si="38"/>
        <v>0</v>
      </c>
      <c r="O441" s="117">
        <f t="shared" si="39"/>
        <v>0</v>
      </c>
      <c r="P441" s="117">
        <f t="shared" si="40"/>
        <v>0</v>
      </c>
      <c r="Q441" s="117">
        <f t="shared" si="41"/>
        <v>0</v>
      </c>
    </row>
    <row r="442" spans="1:17" ht="15" x14ac:dyDescent="0.2">
      <c r="A442" s="88">
        <v>424</v>
      </c>
      <c r="B442" s="115">
        <f>VLOOKUP($A442,'DO NOT MODIFY'!$A$5:$S$631,2,FALSE)</f>
        <v>0</v>
      </c>
      <c r="C442" s="115">
        <f>VLOOKUP($A442,'DO NOT MODIFY'!$A$5:$S$631,3,FALSE)</f>
        <v>0</v>
      </c>
      <c r="D442" s="116" t="str">
        <f>VLOOKUP($A442,'DO NOT MODIFY'!$A$5:$S$631,4,FALSE)</f>
        <v>Kniphofia 'Stark's Early Hybrids'</v>
      </c>
      <c r="E442" s="116" t="str">
        <f>VLOOKUP($A442,'DO NOT MODIFY'!$A$5:$S$631,5,FALSE)</f>
        <v>Red Torch Lily</v>
      </c>
      <c r="F442" s="115" t="str">
        <f>VLOOKUP($A442,'DO NOT MODIFY'!$A$5:$S$631,7,FALSE)</f>
        <v>low</v>
      </c>
      <c r="G442" s="115">
        <f>VLOOKUP($A442,'DO NOT MODIFY'!$A$5:$S$631,6,FALSE)</f>
        <v>10</v>
      </c>
      <c r="H442" s="151"/>
      <c r="I442" s="148" t="str">
        <f>VLOOKUP($A442,'DO NOT MODIFY'!$A$5:$S$631,10,FALSE)</f>
        <v>#1</v>
      </c>
      <c r="J442" s="115">
        <f>VLOOKUP($A442,'DO NOT MODIFY'!$A$5:$S$631,11,FALSE)</f>
        <v>1</v>
      </c>
      <c r="K442" s="115">
        <f>VLOOKUP($A442,'DO NOT MODIFY'!$A$5:$S$631,12,FALSE)</f>
        <v>4.0000000000000001E-3</v>
      </c>
      <c r="L442" s="117">
        <f t="shared" si="36"/>
        <v>0</v>
      </c>
      <c r="M442" s="117">
        <f t="shared" si="37"/>
        <v>0</v>
      </c>
      <c r="N442" s="117">
        <f t="shared" si="38"/>
        <v>0</v>
      </c>
      <c r="O442" s="117">
        <f t="shared" si="39"/>
        <v>0</v>
      </c>
      <c r="P442" s="117">
        <f t="shared" si="40"/>
        <v>0</v>
      </c>
      <c r="Q442" s="117">
        <f t="shared" si="41"/>
        <v>0</v>
      </c>
    </row>
    <row r="443" spans="1:17" ht="15" x14ac:dyDescent="0.2">
      <c r="A443" s="88">
        <v>425</v>
      </c>
      <c r="B443" s="115">
        <f>VLOOKUP($A443,'DO NOT MODIFY'!$A$5:$S$631,2,FALSE)</f>
        <v>0</v>
      </c>
      <c r="C443" s="115">
        <f>VLOOKUP($A443,'DO NOT MODIFY'!$A$5:$S$631,3,FALSE)</f>
        <v>0</v>
      </c>
      <c r="D443" s="116" t="str">
        <f>VLOOKUP($A443,'DO NOT MODIFY'!$A$5:$S$631,4,FALSE)</f>
        <v xml:space="preserve">Lamiastrum galeobdolon </v>
      </c>
      <c r="E443" s="116" t="str">
        <f>VLOOKUP($A443,'DO NOT MODIFY'!$A$5:$S$631,5,FALSE)</f>
        <v xml:space="preserve">Yellow Archangel </v>
      </c>
      <c r="F443" s="115" t="str">
        <f>VLOOKUP($A443,'DO NOT MODIFY'!$A$5:$S$631,7,FALSE)</f>
        <v>moderate</v>
      </c>
      <c r="G443" s="115">
        <f>VLOOKUP($A443,'DO NOT MODIFY'!$A$5:$S$631,6,FALSE)</f>
        <v>10</v>
      </c>
      <c r="H443" s="151"/>
      <c r="I443" s="148" t="str">
        <f>VLOOKUP($A443,'DO NOT MODIFY'!$A$5:$S$631,10,FALSE)</f>
        <v>#1</v>
      </c>
      <c r="J443" s="115">
        <f>VLOOKUP($A443,'DO NOT MODIFY'!$A$5:$S$631,11,FALSE)</f>
        <v>1</v>
      </c>
      <c r="K443" s="115">
        <f>VLOOKUP($A443,'DO NOT MODIFY'!$A$5:$S$631,12,FALSE)</f>
        <v>4.0000000000000001E-3</v>
      </c>
      <c r="L443" s="117">
        <f t="shared" si="36"/>
        <v>0</v>
      </c>
      <c r="M443" s="117">
        <f t="shared" si="37"/>
        <v>0</v>
      </c>
      <c r="N443" s="117">
        <f t="shared" si="38"/>
        <v>0</v>
      </c>
      <c r="O443" s="117">
        <f t="shared" si="39"/>
        <v>1</v>
      </c>
      <c r="P443" s="117">
        <f t="shared" si="40"/>
        <v>0</v>
      </c>
      <c r="Q443" s="117">
        <f t="shared" si="41"/>
        <v>0</v>
      </c>
    </row>
    <row r="444" spans="1:17" ht="15" x14ac:dyDescent="0.2">
      <c r="A444" s="88">
        <v>426</v>
      </c>
      <c r="B444" s="115">
        <f>VLOOKUP($A444,'DO NOT MODIFY'!$A$5:$S$631,2,FALSE)</f>
        <v>0</v>
      </c>
      <c r="C444" s="115">
        <f>VLOOKUP($A444,'DO NOT MODIFY'!$A$5:$S$631,3,FALSE)</f>
        <v>0</v>
      </c>
      <c r="D444" s="116" t="str">
        <f>VLOOKUP($A444,'DO NOT MODIFY'!$A$5:$S$631,4,FALSE)</f>
        <v xml:space="preserve">Lamium maculatum </v>
      </c>
      <c r="E444" s="116" t="str">
        <f>VLOOKUP($A444,'DO NOT MODIFY'!$A$5:$S$631,5,FALSE)</f>
        <v xml:space="preserve">Dead Nettle </v>
      </c>
      <c r="F444" s="115" t="str">
        <f>VLOOKUP($A444,'DO NOT MODIFY'!$A$5:$S$631,7,FALSE)</f>
        <v>moderate</v>
      </c>
      <c r="G444" s="115">
        <f>VLOOKUP($A444,'DO NOT MODIFY'!$A$5:$S$631,6,FALSE)</f>
        <v>10</v>
      </c>
      <c r="H444" s="151"/>
      <c r="I444" s="148" t="str">
        <f>VLOOKUP($A444,'DO NOT MODIFY'!$A$5:$S$631,10,FALSE)</f>
        <v>#1</v>
      </c>
      <c r="J444" s="115">
        <f>VLOOKUP($A444,'DO NOT MODIFY'!$A$5:$S$631,11,FALSE)</f>
        <v>1</v>
      </c>
      <c r="K444" s="115">
        <f>VLOOKUP($A444,'DO NOT MODIFY'!$A$5:$S$631,12,FALSE)</f>
        <v>4.0000000000000001E-3</v>
      </c>
      <c r="L444" s="117">
        <f t="shared" si="36"/>
        <v>0</v>
      </c>
      <c r="M444" s="117">
        <f t="shared" si="37"/>
        <v>0</v>
      </c>
      <c r="N444" s="117">
        <f t="shared" si="38"/>
        <v>0</v>
      </c>
      <c r="O444" s="117">
        <f t="shared" si="39"/>
        <v>1</v>
      </c>
      <c r="P444" s="117">
        <f t="shared" si="40"/>
        <v>0</v>
      </c>
      <c r="Q444" s="117">
        <f t="shared" si="41"/>
        <v>0</v>
      </c>
    </row>
    <row r="445" spans="1:17" ht="15" x14ac:dyDescent="0.2">
      <c r="A445" s="88">
        <v>427</v>
      </c>
      <c r="B445" s="115">
        <f>VLOOKUP($A445,'DO NOT MODIFY'!$A$5:$S$631,2,FALSE)</f>
        <v>0</v>
      </c>
      <c r="C445" s="115">
        <f>VLOOKUP($A445,'DO NOT MODIFY'!$A$5:$S$631,3,FALSE)</f>
        <v>0</v>
      </c>
      <c r="D445" s="116" t="str">
        <f>VLOOKUP($A445,'DO NOT MODIFY'!$A$5:$S$631,4,FALSE)</f>
        <v xml:space="preserve">Lavandula sp. </v>
      </c>
      <c r="E445" s="116" t="str">
        <f>VLOOKUP($A445,'DO NOT MODIFY'!$A$5:$S$631,5,FALSE)</f>
        <v xml:space="preserve">Lavender </v>
      </c>
      <c r="F445" s="115" t="str">
        <f>VLOOKUP($A445,'DO NOT MODIFY'!$A$5:$S$631,7,FALSE)</f>
        <v>low</v>
      </c>
      <c r="G445" s="115">
        <f>VLOOKUP($A445,'DO NOT MODIFY'!$A$5:$S$631,6,FALSE)</f>
        <v>10</v>
      </c>
      <c r="H445" s="151"/>
      <c r="I445" s="148" t="str">
        <f>VLOOKUP($A445,'DO NOT MODIFY'!$A$5:$S$631,10,FALSE)</f>
        <v>#1</v>
      </c>
      <c r="J445" s="115">
        <f>VLOOKUP($A445,'DO NOT MODIFY'!$A$5:$S$631,11,FALSE)</f>
        <v>1</v>
      </c>
      <c r="K445" s="115">
        <f>VLOOKUP($A445,'DO NOT MODIFY'!$A$5:$S$631,12,FALSE)</f>
        <v>4.0000000000000001E-3</v>
      </c>
      <c r="L445" s="117">
        <f t="shared" si="36"/>
        <v>0</v>
      </c>
      <c r="M445" s="117">
        <f t="shared" si="37"/>
        <v>0</v>
      </c>
      <c r="N445" s="117">
        <f t="shared" si="38"/>
        <v>0</v>
      </c>
      <c r="O445" s="117">
        <f t="shared" si="39"/>
        <v>0</v>
      </c>
      <c r="P445" s="117">
        <f t="shared" si="40"/>
        <v>0</v>
      </c>
      <c r="Q445" s="117">
        <f t="shared" si="41"/>
        <v>0</v>
      </c>
    </row>
    <row r="446" spans="1:17" ht="15" x14ac:dyDescent="0.2">
      <c r="A446" s="88">
        <v>428</v>
      </c>
      <c r="B446" s="115">
        <f>VLOOKUP($A446,'DO NOT MODIFY'!$A$5:$S$631,2,FALSE)</f>
        <v>0</v>
      </c>
      <c r="C446" s="115">
        <f>VLOOKUP($A446,'DO NOT MODIFY'!$A$5:$S$631,3,FALSE)</f>
        <v>0</v>
      </c>
      <c r="D446" s="116" t="str">
        <f>VLOOKUP($A446,'DO NOT MODIFY'!$A$5:$S$631,4,FALSE)</f>
        <v xml:space="preserve">Lavatera thuringiaca </v>
      </c>
      <c r="E446" s="116" t="str">
        <f>VLOOKUP($A446,'DO NOT MODIFY'!$A$5:$S$631,5,FALSE)</f>
        <v xml:space="preserve">Shrub Mallow </v>
      </c>
      <c r="F446" s="115" t="str">
        <f>VLOOKUP($A446,'DO NOT MODIFY'!$A$5:$S$631,7,FALSE)</f>
        <v>low</v>
      </c>
      <c r="G446" s="115">
        <f>VLOOKUP($A446,'DO NOT MODIFY'!$A$5:$S$631,6,FALSE)</f>
        <v>10</v>
      </c>
      <c r="H446" s="151"/>
      <c r="I446" s="148" t="str">
        <f>VLOOKUP($A446,'DO NOT MODIFY'!$A$5:$S$631,10,FALSE)</f>
        <v>#1</v>
      </c>
      <c r="J446" s="115">
        <f>VLOOKUP($A446,'DO NOT MODIFY'!$A$5:$S$631,11,FALSE)</f>
        <v>1</v>
      </c>
      <c r="K446" s="115">
        <f>VLOOKUP($A446,'DO NOT MODIFY'!$A$5:$S$631,12,FALSE)</f>
        <v>4.0000000000000001E-3</v>
      </c>
      <c r="L446" s="117">
        <f t="shared" si="36"/>
        <v>0</v>
      </c>
      <c r="M446" s="117">
        <f t="shared" si="37"/>
        <v>0</v>
      </c>
      <c r="N446" s="117">
        <f t="shared" si="38"/>
        <v>0</v>
      </c>
      <c r="O446" s="117">
        <f t="shared" si="39"/>
        <v>0</v>
      </c>
      <c r="P446" s="117">
        <f t="shared" si="40"/>
        <v>0</v>
      </c>
      <c r="Q446" s="117">
        <f t="shared" si="41"/>
        <v>0</v>
      </c>
    </row>
    <row r="447" spans="1:17" ht="15" x14ac:dyDescent="0.2">
      <c r="A447" s="88">
        <v>429</v>
      </c>
      <c r="B447" s="115">
        <f>VLOOKUP($A447,'DO NOT MODIFY'!$A$5:$S$631,2,FALSE)</f>
        <v>0</v>
      </c>
      <c r="C447" s="115">
        <f>VLOOKUP($A447,'DO NOT MODIFY'!$A$5:$S$631,3,FALSE)</f>
        <v>0</v>
      </c>
      <c r="D447" s="116" t="str">
        <f>VLOOKUP($A447,'DO NOT MODIFY'!$A$5:$S$631,4,FALSE)</f>
        <v xml:space="preserve">Leucanthemum x superbum </v>
      </c>
      <c r="E447" s="116" t="str">
        <f>VLOOKUP($A447,'DO NOT MODIFY'!$A$5:$S$631,5,FALSE)</f>
        <v xml:space="preserve">Shasta Daisy </v>
      </c>
      <c r="F447" s="115" t="str">
        <f>VLOOKUP($A447,'DO NOT MODIFY'!$A$5:$S$631,7,FALSE)</f>
        <v>moderate</v>
      </c>
      <c r="G447" s="115">
        <f>VLOOKUP($A447,'DO NOT MODIFY'!$A$5:$S$631,6,FALSE)</f>
        <v>10</v>
      </c>
      <c r="H447" s="151"/>
      <c r="I447" s="148" t="str">
        <f>VLOOKUP($A447,'DO NOT MODIFY'!$A$5:$S$631,10,FALSE)</f>
        <v>#1</v>
      </c>
      <c r="J447" s="115">
        <f>VLOOKUP($A447,'DO NOT MODIFY'!$A$5:$S$631,11,FALSE)</f>
        <v>1</v>
      </c>
      <c r="K447" s="115">
        <f>VLOOKUP($A447,'DO NOT MODIFY'!$A$5:$S$631,12,FALSE)</f>
        <v>4.0000000000000001E-3</v>
      </c>
      <c r="L447" s="117">
        <f t="shared" si="36"/>
        <v>0</v>
      </c>
      <c r="M447" s="117">
        <f t="shared" si="37"/>
        <v>0</v>
      </c>
      <c r="N447" s="117">
        <f t="shared" si="38"/>
        <v>0</v>
      </c>
      <c r="O447" s="117">
        <f t="shared" si="39"/>
        <v>1</v>
      </c>
      <c r="P447" s="117">
        <f t="shared" si="40"/>
        <v>0</v>
      </c>
      <c r="Q447" s="117">
        <f t="shared" si="41"/>
        <v>0</v>
      </c>
    </row>
    <row r="448" spans="1:17" ht="15" x14ac:dyDescent="0.2">
      <c r="A448" s="88">
        <v>430</v>
      </c>
      <c r="B448" s="115">
        <f>VLOOKUP($A448,'DO NOT MODIFY'!$A$5:$S$631,2,FALSE)</f>
        <v>0</v>
      </c>
      <c r="C448" s="115">
        <f>VLOOKUP($A448,'DO NOT MODIFY'!$A$5:$S$631,3,FALSE)</f>
        <v>0</v>
      </c>
      <c r="D448" s="116" t="str">
        <f>VLOOKUP($A448,'DO NOT MODIFY'!$A$5:$S$631,4,FALSE)</f>
        <v>Liatris punctata</v>
      </c>
      <c r="E448" s="116" t="str">
        <f>VLOOKUP($A448,'DO NOT MODIFY'!$A$5:$S$631,5,FALSE)</f>
        <v>Dotted Blazing Star</v>
      </c>
      <c r="F448" s="115" t="str">
        <f>VLOOKUP($A448,'DO NOT MODIFY'!$A$5:$S$631,7,FALSE)</f>
        <v>low</v>
      </c>
      <c r="G448" s="115">
        <f>VLOOKUP($A448,'DO NOT MODIFY'!$A$5:$S$631,6,FALSE)</f>
        <v>10</v>
      </c>
      <c r="H448" s="151"/>
      <c r="I448" s="148" t="str">
        <f>VLOOKUP($A448,'DO NOT MODIFY'!$A$5:$S$631,10,FALSE)</f>
        <v>#1</v>
      </c>
      <c r="J448" s="115">
        <f>VLOOKUP($A448,'DO NOT MODIFY'!$A$5:$S$631,11,FALSE)</f>
        <v>1</v>
      </c>
      <c r="K448" s="115">
        <f>VLOOKUP($A448,'DO NOT MODIFY'!$A$5:$S$631,12,FALSE)</f>
        <v>4.0000000000000001E-3</v>
      </c>
      <c r="L448" s="117">
        <f t="shared" si="36"/>
        <v>0</v>
      </c>
      <c r="M448" s="117">
        <f t="shared" si="37"/>
        <v>0</v>
      </c>
      <c r="N448" s="117">
        <f t="shared" si="38"/>
        <v>0</v>
      </c>
      <c r="O448" s="117">
        <f t="shared" si="39"/>
        <v>0</v>
      </c>
      <c r="P448" s="117">
        <f t="shared" si="40"/>
        <v>0</v>
      </c>
      <c r="Q448" s="117">
        <f t="shared" si="41"/>
        <v>0</v>
      </c>
    </row>
    <row r="449" spans="1:17" ht="15" x14ac:dyDescent="0.2">
      <c r="A449" s="88">
        <v>431</v>
      </c>
      <c r="B449" s="115">
        <f>VLOOKUP($A449,'DO NOT MODIFY'!$A$5:$S$631,2,FALSE)</f>
        <v>0</v>
      </c>
      <c r="C449" s="115">
        <f>VLOOKUP($A449,'DO NOT MODIFY'!$A$5:$S$631,3,FALSE)</f>
        <v>0</v>
      </c>
      <c r="D449" s="116" t="str">
        <f>VLOOKUP($A449,'DO NOT MODIFY'!$A$5:$S$631,4,FALSE)</f>
        <v>Liatris spicata</v>
      </c>
      <c r="E449" s="116" t="str">
        <f>VLOOKUP($A449,'DO NOT MODIFY'!$A$5:$S$631,5,FALSE)</f>
        <v xml:space="preserve">Gayfeather </v>
      </c>
      <c r="F449" s="115" t="str">
        <f>VLOOKUP($A449,'DO NOT MODIFY'!$A$5:$S$631,7,FALSE)</f>
        <v>low</v>
      </c>
      <c r="G449" s="115">
        <f>VLOOKUP($A449,'DO NOT MODIFY'!$A$5:$S$631,6,FALSE)</f>
        <v>10</v>
      </c>
      <c r="H449" s="151"/>
      <c r="I449" s="148" t="str">
        <f>VLOOKUP($A449,'DO NOT MODIFY'!$A$5:$S$631,10,FALSE)</f>
        <v>#1</v>
      </c>
      <c r="J449" s="115">
        <f>VLOOKUP($A449,'DO NOT MODIFY'!$A$5:$S$631,11,FALSE)</f>
        <v>1</v>
      </c>
      <c r="K449" s="115">
        <f>VLOOKUP($A449,'DO NOT MODIFY'!$A$5:$S$631,12,FALSE)</f>
        <v>4.0000000000000001E-3</v>
      </c>
      <c r="L449" s="117">
        <f t="shared" si="36"/>
        <v>0</v>
      </c>
      <c r="M449" s="117">
        <f t="shared" si="37"/>
        <v>0</v>
      </c>
      <c r="N449" s="117">
        <f t="shared" si="38"/>
        <v>0</v>
      </c>
      <c r="O449" s="117">
        <f t="shared" si="39"/>
        <v>0</v>
      </c>
      <c r="P449" s="117">
        <f t="shared" si="40"/>
        <v>0</v>
      </c>
      <c r="Q449" s="117">
        <f t="shared" si="41"/>
        <v>0</v>
      </c>
    </row>
    <row r="450" spans="1:17" ht="15" x14ac:dyDescent="0.2">
      <c r="A450" s="88">
        <v>432</v>
      </c>
      <c r="B450" s="115">
        <f>VLOOKUP($A450,'DO NOT MODIFY'!$A$5:$S$631,2,FALSE)</f>
        <v>0</v>
      </c>
      <c r="C450" s="115">
        <f>VLOOKUP($A450,'DO NOT MODIFY'!$A$5:$S$631,3,FALSE)</f>
        <v>0</v>
      </c>
      <c r="D450" s="116" t="str">
        <f>VLOOKUP($A450,'DO NOT MODIFY'!$A$5:$S$631,4,FALSE)</f>
        <v>Limonium latifolium</v>
      </c>
      <c r="E450" s="116" t="str">
        <f>VLOOKUP($A450,'DO NOT MODIFY'!$A$5:$S$631,5,FALSE)</f>
        <v>Wide-leaved Sea Lavender</v>
      </c>
      <c r="F450" s="115" t="str">
        <f>VLOOKUP($A450,'DO NOT MODIFY'!$A$5:$S$631,7,FALSE)</f>
        <v>very low</v>
      </c>
      <c r="G450" s="115">
        <f>VLOOKUP($A450,'DO NOT MODIFY'!$A$5:$S$631,6,FALSE)</f>
        <v>10</v>
      </c>
      <c r="H450" s="151"/>
      <c r="I450" s="148" t="str">
        <f>VLOOKUP($A450,'DO NOT MODIFY'!$A$5:$S$631,10,FALSE)</f>
        <v>#1</v>
      </c>
      <c r="J450" s="115">
        <f>VLOOKUP($A450,'DO NOT MODIFY'!$A$5:$S$631,11,FALSE)</f>
        <v>1</v>
      </c>
      <c r="K450" s="115">
        <f>VLOOKUP($A450,'DO NOT MODIFY'!$A$5:$S$631,12,FALSE)</f>
        <v>4.0000000000000001E-3</v>
      </c>
      <c r="L450" s="117">
        <f t="shared" si="36"/>
        <v>0</v>
      </c>
      <c r="M450" s="117">
        <f t="shared" si="37"/>
        <v>0</v>
      </c>
      <c r="N450" s="117">
        <f t="shared" si="38"/>
        <v>0</v>
      </c>
      <c r="O450" s="117">
        <f t="shared" si="39"/>
        <v>0</v>
      </c>
      <c r="P450" s="117">
        <f t="shared" si="40"/>
        <v>0</v>
      </c>
      <c r="Q450" s="117">
        <f t="shared" si="41"/>
        <v>0</v>
      </c>
    </row>
    <row r="451" spans="1:17" ht="15" x14ac:dyDescent="0.2">
      <c r="A451" s="88">
        <v>433</v>
      </c>
      <c r="B451" s="115">
        <f>VLOOKUP($A451,'DO NOT MODIFY'!$A$5:$S$631,2,FALSE)</f>
        <v>0</v>
      </c>
      <c r="C451" s="115">
        <f>VLOOKUP($A451,'DO NOT MODIFY'!$A$5:$S$631,3,FALSE)</f>
        <v>0</v>
      </c>
      <c r="D451" s="116" t="str">
        <f>VLOOKUP($A451,'DO NOT MODIFY'!$A$5:$S$631,4,FALSE)</f>
        <v>Linum narbonense</v>
      </c>
      <c r="E451" s="116" t="str">
        <f>VLOOKUP($A451,'DO NOT MODIFY'!$A$5:$S$631,5,FALSE)</f>
        <v>Narbonne Blue Flax</v>
      </c>
      <c r="F451" s="115" t="str">
        <f>VLOOKUP($A451,'DO NOT MODIFY'!$A$5:$S$631,7,FALSE)</f>
        <v>low</v>
      </c>
      <c r="G451" s="115">
        <f>VLOOKUP($A451,'DO NOT MODIFY'!$A$5:$S$631,6,FALSE)</f>
        <v>10</v>
      </c>
      <c r="H451" s="151"/>
      <c r="I451" s="148" t="str">
        <f>VLOOKUP($A451,'DO NOT MODIFY'!$A$5:$S$631,10,FALSE)</f>
        <v>#1</v>
      </c>
      <c r="J451" s="115">
        <f>VLOOKUP($A451,'DO NOT MODIFY'!$A$5:$S$631,11,FALSE)</f>
        <v>1</v>
      </c>
      <c r="K451" s="115">
        <f>VLOOKUP($A451,'DO NOT MODIFY'!$A$5:$S$631,12,FALSE)</f>
        <v>4.0000000000000001E-3</v>
      </c>
      <c r="L451" s="117">
        <f t="shared" si="36"/>
        <v>0</v>
      </c>
      <c r="M451" s="117">
        <f t="shared" si="37"/>
        <v>0</v>
      </c>
      <c r="N451" s="117">
        <f t="shared" si="38"/>
        <v>0</v>
      </c>
      <c r="O451" s="117">
        <f t="shared" si="39"/>
        <v>0</v>
      </c>
      <c r="P451" s="117">
        <f t="shared" si="40"/>
        <v>0</v>
      </c>
      <c r="Q451" s="117">
        <f t="shared" si="41"/>
        <v>0</v>
      </c>
    </row>
    <row r="452" spans="1:17" ht="15" x14ac:dyDescent="0.2">
      <c r="A452" s="88">
        <v>434</v>
      </c>
      <c r="B452" s="115">
        <f>VLOOKUP($A452,'DO NOT MODIFY'!$A$5:$S$631,2,FALSE)</f>
        <v>0</v>
      </c>
      <c r="C452" s="115">
        <f>VLOOKUP($A452,'DO NOT MODIFY'!$A$5:$S$631,3,FALSE)</f>
        <v>0</v>
      </c>
      <c r="D452" s="116" t="str">
        <f>VLOOKUP($A452,'DO NOT MODIFY'!$A$5:$S$631,4,FALSE)</f>
        <v xml:space="preserve">Linum perenne </v>
      </c>
      <c r="E452" s="116" t="str">
        <f>VLOOKUP($A452,'DO NOT MODIFY'!$A$5:$S$631,5,FALSE)</f>
        <v xml:space="preserve">Blue Flax </v>
      </c>
      <c r="F452" s="115" t="str">
        <f>VLOOKUP($A452,'DO NOT MODIFY'!$A$5:$S$631,7,FALSE)</f>
        <v>very low</v>
      </c>
      <c r="G452" s="115">
        <f>VLOOKUP($A452,'DO NOT MODIFY'!$A$5:$S$631,6,FALSE)</f>
        <v>10</v>
      </c>
      <c r="H452" s="151"/>
      <c r="I452" s="148" t="str">
        <f>VLOOKUP($A452,'DO NOT MODIFY'!$A$5:$S$631,10,FALSE)</f>
        <v>#1</v>
      </c>
      <c r="J452" s="115">
        <f>VLOOKUP($A452,'DO NOT MODIFY'!$A$5:$S$631,11,FALSE)</f>
        <v>0.5</v>
      </c>
      <c r="K452" s="115">
        <f>VLOOKUP($A452,'DO NOT MODIFY'!$A$5:$S$631,12,FALSE)</f>
        <v>2E-3</v>
      </c>
      <c r="L452" s="117">
        <f t="shared" si="36"/>
        <v>0</v>
      </c>
      <c r="M452" s="117">
        <f t="shared" si="37"/>
        <v>0</v>
      </c>
      <c r="N452" s="117">
        <f t="shared" si="38"/>
        <v>0</v>
      </c>
      <c r="O452" s="117">
        <f t="shared" si="39"/>
        <v>0</v>
      </c>
      <c r="P452" s="117">
        <f t="shared" si="40"/>
        <v>0</v>
      </c>
      <c r="Q452" s="117">
        <f t="shared" si="41"/>
        <v>0</v>
      </c>
    </row>
    <row r="453" spans="1:17" ht="15" x14ac:dyDescent="0.2">
      <c r="A453" s="88">
        <v>435</v>
      </c>
      <c r="B453" s="115">
        <f>VLOOKUP($A453,'DO NOT MODIFY'!$A$5:$S$631,2,FALSE)</f>
        <v>0</v>
      </c>
      <c r="C453" s="115">
        <f>VLOOKUP($A453,'DO NOT MODIFY'!$A$5:$S$631,3,FALSE)</f>
        <v>0</v>
      </c>
      <c r="D453" s="116" t="str">
        <f>VLOOKUP($A453,'DO NOT MODIFY'!$A$5:$S$631,4,FALSE)</f>
        <v>Lupinus argenteus</v>
      </c>
      <c r="E453" s="116" t="str">
        <f>VLOOKUP($A453,'DO NOT MODIFY'!$A$5:$S$631,5,FALSE)</f>
        <v>Silvery Lupine</v>
      </c>
      <c r="F453" s="115" t="str">
        <f>VLOOKUP($A453,'DO NOT MODIFY'!$A$5:$S$631,7,FALSE)</f>
        <v>low</v>
      </c>
      <c r="G453" s="115">
        <f>VLOOKUP($A453,'DO NOT MODIFY'!$A$5:$S$631,6,FALSE)</f>
        <v>10</v>
      </c>
      <c r="H453" s="151"/>
      <c r="I453" s="148" t="str">
        <f>VLOOKUP($A453,'DO NOT MODIFY'!$A$5:$S$631,10,FALSE)</f>
        <v>#1</v>
      </c>
      <c r="J453" s="115">
        <f>VLOOKUP($A453,'DO NOT MODIFY'!$A$5:$S$631,11,FALSE)</f>
        <v>0.5</v>
      </c>
      <c r="K453" s="115">
        <f>VLOOKUP($A453,'DO NOT MODIFY'!$A$5:$S$631,12,FALSE)</f>
        <v>2E-3</v>
      </c>
      <c r="L453" s="117">
        <f t="shared" si="36"/>
        <v>0</v>
      </c>
      <c r="M453" s="117">
        <f t="shared" si="37"/>
        <v>0</v>
      </c>
      <c r="N453" s="117">
        <f t="shared" si="38"/>
        <v>0</v>
      </c>
      <c r="O453" s="117">
        <f t="shared" si="39"/>
        <v>0</v>
      </c>
      <c r="P453" s="117">
        <f t="shared" si="40"/>
        <v>0</v>
      </c>
      <c r="Q453" s="117">
        <f t="shared" si="41"/>
        <v>0</v>
      </c>
    </row>
    <row r="454" spans="1:17" ht="15" x14ac:dyDescent="0.2">
      <c r="A454" s="88">
        <v>436</v>
      </c>
      <c r="B454" s="115">
        <f>VLOOKUP($A454,'DO NOT MODIFY'!$A$5:$S$631,2,FALSE)</f>
        <v>0</v>
      </c>
      <c r="C454" s="115">
        <f>VLOOKUP($A454,'DO NOT MODIFY'!$A$5:$S$631,3,FALSE)</f>
        <v>0</v>
      </c>
      <c r="D454" s="116" t="str">
        <f>VLOOKUP($A454,'DO NOT MODIFY'!$A$5:$S$631,4,FALSE)</f>
        <v xml:space="preserve">Lychnis chalcedonica </v>
      </c>
      <c r="E454" s="116" t="str">
        <f>VLOOKUP($A454,'DO NOT MODIFY'!$A$5:$S$631,5,FALSE)</f>
        <v xml:space="preserve">Maltese Cross </v>
      </c>
      <c r="F454" s="115" t="str">
        <f>VLOOKUP($A454,'DO NOT MODIFY'!$A$5:$S$631,7,FALSE)</f>
        <v>moderate</v>
      </c>
      <c r="G454" s="115">
        <f>VLOOKUP($A454,'DO NOT MODIFY'!$A$5:$S$631,6,FALSE)</f>
        <v>10</v>
      </c>
      <c r="H454" s="151"/>
      <c r="I454" s="148" t="str">
        <f>VLOOKUP($A454,'DO NOT MODIFY'!$A$5:$S$631,10,FALSE)</f>
        <v>#1</v>
      </c>
      <c r="J454" s="115">
        <f>VLOOKUP($A454,'DO NOT MODIFY'!$A$5:$S$631,11,FALSE)</f>
        <v>1</v>
      </c>
      <c r="K454" s="115">
        <f>VLOOKUP($A454,'DO NOT MODIFY'!$A$5:$S$631,12,FALSE)</f>
        <v>4.0000000000000001E-3</v>
      </c>
      <c r="L454" s="117">
        <f t="shared" si="36"/>
        <v>0</v>
      </c>
      <c r="M454" s="117">
        <f t="shared" si="37"/>
        <v>0</v>
      </c>
      <c r="N454" s="117">
        <f t="shared" si="38"/>
        <v>0</v>
      </c>
      <c r="O454" s="117">
        <f t="shared" si="39"/>
        <v>1</v>
      </c>
      <c r="P454" s="117">
        <f t="shared" si="40"/>
        <v>0</v>
      </c>
      <c r="Q454" s="117">
        <f t="shared" si="41"/>
        <v>0</v>
      </c>
    </row>
    <row r="455" spans="1:17" ht="15" x14ac:dyDescent="0.2">
      <c r="A455" s="88">
        <v>437</v>
      </c>
      <c r="B455" s="115">
        <f>VLOOKUP($A455,'DO NOT MODIFY'!$A$5:$S$631,2,FALSE)</f>
        <v>0</v>
      </c>
      <c r="C455" s="115">
        <f>VLOOKUP($A455,'DO NOT MODIFY'!$A$5:$S$631,3,FALSE)</f>
        <v>0</v>
      </c>
      <c r="D455" s="116" t="str">
        <f>VLOOKUP($A455,'DO NOT MODIFY'!$A$5:$S$631,4,FALSE)</f>
        <v xml:space="preserve">Lychnis coronaria </v>
      </c>
      <c r="E455" s="116" t="str">
        <f>VLOOKUP($A455,'DO NOT MODIFY'!$A$5:$S$631,5,FALSE)</f>
        <v xml:space="preserve">Rose Campion </v>
      </c>
      <c r="F455" s="115" t="str">
        <f>VLOOKUP($A455,'DO NOT MODIFY'!$A$5:$S$631,7,FALSE)</f>
        <v>low</v>
      </c>
      <c r="G455" s="115">
        <f>VLOOKUP($A455,'DO NOT MODIFY'!$A$5:$S$631,6,FALSE)</f>
        <v>10</v>
      </c>
      <c r="H455" s="151"/>
      <c r="I455" s="148" t="str">
        <f>VLOOKUP($A455,'DO NOT MODIFY'!$A$5:$S$631,10,FALSE)</f>
        <v>#1</v>
      </c>
      <c r="J455" s="115">
        <f>VLOOKUP($A455,'DO NOT MODIFY'!$A$5:$S$631,11,FALSE)</f>
        <v>1</v>
      </c>
      <c r="K455" s="115">
        <f>VLOOKUP($A455,'DO NOT MODIFY'!$A$5:$S$631,12,FALSE)</f>
        <v>4.0000000000000001E-3</v>
      </c>
      <c r="L455" s="117">
        <f t="shared" si="36"/>
        <v>0</v>
      </c>
      <c r="M455" s="117">
        <f t="shared" si="37"/>
        <v>0</v>
      </c>
      <c r="N455" s="117">
        <f t="shared" si="38"/>
        <v>0</v>
      </c>
      <c r="O455" s="117">
        <f t="shared" si="39"/>
        <v>0</v>
      </c>
      <c r="P455" s="117">
        <f t="shared" si="40"/>
        <v>0</v>
      </c>
      <c r="Q455" s="117">
        <f t="shared" si="41"/>
        <v>0</v>
      </c>
    </row>
    <row r="456" spans="1:17" ht="15" x14ac:dyDescent="0.2">
      <c r="A456" s="88">
        <v>438</v>
      </c>
      <c r="B456" s="115">
        <f>VLOOKUP($A456,'DO NOT MODIFY'!$A$5:$S$631,2,FALSE)</f>
        <v>0</v>
      </c>
      <c r="C456" s="115">
        <f>VLOOKUP($A456,'DO NOT MODIFY'!$A$5:$S$631,3,FALSE)</f>
        <v>0</v>
      </c>
      <c r="D456" s="116" t="str">
        <f>VLOOKUP($A456,'DO NOT MODIFY'!$A$5:$S$631,4,FALSE)</f>
        <v>Lysimachia sp</v>
      </c>
      <c r="E456" s="116" t="str">
        <f>VLOOKUP($A456,'DO NOT MODIFY'!$A$5:$S$631,5,FALSE)</f>
        <v>Moneywort/Creeping Jenny</v>
      </c>
      <c r="F456" s="115" t="str">
        <f>VLOOKUP($A456,'DO NOT MODIFY'!$A$5:$S$631,7,FALSE)</f>
        <v>moderate</v>
      </c>
      <c r="G456" s="115">
        <f>VLOOKUP($A456,'DO NOT MODIFY'!$A$5:$S$631,6,FALSE)</f>
        <v>10</v>
      </c>
      <c r="H456" s="151"/>
      <c r="I456" s="148" t="str">
        <f>VLOOKUP($A456,'DO NOT MODIFY'!$A$5:$S$631,10,FALSE)</f>
        <v>#1</v>
      </c>
      <c r="J456" s="115">
        <f>VLOOKUP($A456,'DO NOT MODIFY'!$A$5:$S$631,11,FALSE)</f>
        <v>1</v>
      </c>
      <c r="K456" s="115">
        <f>VLOOKUP($A456,'DO NOT MODIFY'!$A$5:$S$631,12,FALSE)</f>
        <v>4.0000000000000001E-3</v>
      </c>
      <c r="L456" s="117">
        <f t="shared" si="36"/>
        <v>0</v>
      </c>
      <c r="M456" s="117">
        <f t="shared" si="37"/>
        <v>0</v>
      </c>
      <c r="N456" s="117">
        <f t="shared" si="38"/>
        <v>0</v>
      </c>
      <c r="O456" s="117">
        <f t="shared" si="39"/>
        <v>1</v>
      </c>
      <c r="P456" s="117">
        <f t="shared" si="40"/>
        <v>0</v>
      </c>
      <c r="Q456" s="117">
        <f t="shared" si="41"/>
        <v>0</v>
      </c>
    </row>
    <row r="457" spans="1:17" ht="15" x14ac:dyDescent="0.2">
      <c r="A457" s="88">
        <v>439</v>
      </c>
      <c r="B457" s="115">
        <f>VLOOKUP($A457,'DO NOT MODIFY'!$A$5:$S$631,2,FALSE)</f>
        <v>0</v>
      </c>
      <c r="C457" s="115">
        <f>VLOOKUP($A457,'DO NOT MODIFY'!$A$5:$S$631,3,FALSE)</f>
        <v>0</v>
      </c>
      <c r="D457" s="116" t="str">
        <f>VLOOKUP($A457,'DO NOT MODIFY'!$A$5:$S$631,4,FALSE)</f>
        <v>Marrubium rotundifolium</v>
      </c>
      <c r="E457" s="116" t="str">
        <f>VLOOKUP($A457,'DO NOT MODIFY'!$A$5:$S$631,5,FALSE)</f>
        <v>Silvery Horehound</v>
      </c>
      <c r="F457" s="115" t="str">
        <f>VLOOKUP($A457,'DO NOT MODIFY'!$A$5:$S$631,7,FALSE)</f>
        <v>very low</v>
      </c>
      <c r="G457" s="115">
        <f>VLOOKUP($A457,'DO NOT MODIFY'!$A$5:$S$631,6,FALSE)</f>
        <v>10</v>
      </c>
      <c r="H457" s="151"/>
      <c r="I457" s="148" t="str">
        <f>VLOOKUP($A457,'DO NOT MODIFY'!$A$5:$S$631,10,FALSE)</f>
        <v>#1</v>
      </c>
      <c r="J457" s="115">
        <f>VLOOKUP($A457,'DO NOT MODIFY'!$A$5:$S$631,11,FALSE)</f>
        <v>1</v>
      </c>
      <c r="K457" s="115">
        <f>VLOOKUP($A457,'DO NOT MODIFY'!$A$5:$S$631,12,FALSE)</f>
        <v>4.0000000000000001E-3</v>
      </c>
      <c r="L457" s="117">
        <f t="shared" si="36"/>
        <v>0</v>
      </c>
      <c r="M457" s="117">
        <f t="shared" si="37"/>
        <v>0</v>
      </c>
      <c r="N457" s="117">
        <f t="shared" si="38"/>
        <v>0</v>
      </c>
      <c r="O457" s="117">
        <f t="shared" si="39"/>
        <v>0</v>
      </c>
      <c r="P457" s="117">
        <f t="shared" si="40"/>
        <v>0</v>
      </c>
      <c r="Q457" s="117">
        <f t="shared" si="41"/>
        <v>0</v>
      </c>
    </row>
    <row r="458" spans="1:17" ht="15" x14ac:dyDescent="0.2">
      <c r="A458" s="88">
        <v>440</v>
      </c>
      <c r="B458" s="115">
        <f>VLOOKUP($A458,'DO NOT MODIFY'!$A$5:$S$631,2,FALSE)</f>
        <v>0</v>
      </c>
      <c r="C458" s="115">
        <f>VLOOKUP($A458,'DO NOT MODIFY'!$A$5:$S$631,3,FALSE)</f>
        <v>0</v>
      </c>
      <c r="D458" s="116" t="str">
        <f>VLOOKUP($A458,'DO NOT MODIFY'!$A$5:$S$631,4,FALSE)</f>
        <v>Melissa officinalis</v>
      </c>
      <c r="E458" s="116" t="str">
        <f>VLOOKUP($A458,'DO NOT MODIFY'!$A$5:$S$631,5,FALSE)</f>
        <v>Lemon Balm</v>
      </c>
      <c r="F458" s="115" t="str">
        <f>VLOOKUP($A458,'DO NOT MODIFY'!$A$5:$S$631,7,FALSE)</f>
        <v>low</v>
      </c>
      <c r="G458" s="115">
        <f>VLOOKUP($A458,'DO NOT MODIFY'!$A$5:$S$631,6,FALSE)</f>
        <v>10</v>
      </c>
      <c r="H458" s="151"/>
      <c r="I458" s="148" t="str">
        <f>VLOOKUP($A458,'DO NOT MODIFY'!$A$5:$S$631,10,FALSE)</f>
        <v>#1</v>
      </c>
      <c r="J458" s="115">
        <f>VLOOKUP($A458,'DO NOT MODIFY'!$A$5:$S$631,11,FALSE)</f>
        <v>1</v>
      </c>
      <c r="K458" s="115">
        <f>VLOOKUP($A458,'DO NOT MODIFY'!$A$5:$S$631,12,FALSE)</f>
        <v>4.0000000000000001E-3</v>
      </c>
      <c r="L458" s="117">
        <f t="shared" si="36"/>
        <v>0</v>
      </c>
      <c r="M458" s="117">
        <f t="shared" si="37"/>
        <v>0</v>
      </c>
      <c r="N458" s="117">
        <f t="shared" si="38"/>
        <v>0</v>
      </c>
      <c r="O458" s="117">
        <f t="shared" si="39"/>
        <v>0</v>
      </c>
      <c r="P458" s="117">
        <f t="shared" si="40"/>
        <v>0</v>
      </c>
      <c r="Q458" s="117">
        <f t="shared" si="41"/>
        <v>0</v>
      </c>
    </row>
    <row r="459" spans="1:17" ht="15" x14ac:dyDescent="0.2">
      <c r="A459" s="88">
        <v>441</v>
      </c>
      <c r="B459" s="115">
        <f>VLOOKUP($A459,'DO NOT MODIFY'!$A$5:$S$631,2,FALSE)</f>
        <v>0</v>
      </c>
      <c r="C459" s="115">
        <f>VLOOKUP($A459,'DO NOT MODIFY'!$A$5:$S$631,3,FALSE)</f>
        <v>0</v>
      </c>
      <c r="D459" s="116" t="str">
        <f>VLOOKUP($A459,'DO NOT MODIFY'!$A$5:$S$631,4,FALSE)</f>
        <v>Mentha requienii</v>
      </c>
      <c r="E459" s="116" t="str">
        <f>VLOOKUP($A459,'DO NOT MODIFY'!$A$5:$S$631,5,FALSE)</f>
        <v>Corsican Mint</v>
      </c>
      <c r="F459" s="115" t="str">
        <f>VLOOKUP($A459,'DO NOT MODIFY'!$A$5:$S$631,7,FALSE)</f>
        <v>moderate</v>
      </c>
      <c r="G459" s="115">
        <f>VLOOKUP($A459,'DO NOT MODIFY'!$A$5:$S$631,6,FALSE)</f>
        <v>3</v>
      </c>
      <c r="H459" s="151"/>
      <c r="I459" s="148" t="str">
        <f>VLOOKUP($A459,'DO NOT MODIFY'!$A$5:$S$631,10,FALSE)</f>
        <v>#1</v>
      </c>
      <c r="J459" s="115">
        <f>VLOOKUP($A459,'DO NOT MODIFY'!$A$5:$S$631,11,FALSE)</f>
        <v>1</v>
      </c>
      <c r="K459" s="115">
        <f>VLOOKUP($A459,'DO NOT MODIFY'!$A$5:$S$631,12,FALSE)</f>
        <v>4.0000000000000001E-3</v>
      </c>
      <c r="L459" s="117">
        <f t="shared" si="36"/>
        <v>0</v>
      </c>
      <c r="M459" s="117">
        <f t="shared" si="37"/>
        <v>0</v>
      </c>
      <c r="N459" s="117">
        <f t="shared" si="38"/>
        <v>0</v>
      </c>
      <c r="O459" s="117">
        <f t="shared" si="39"/>
        <v>1</v>
      </c>
      <c r="P459" s="117">
        <f t="shared" si="40"/>
        <v>0</v>
      </c>
      <c r="Q459" s="117">
        <f t="shared" si="41"/>
        <v>0</v>
      </c>
    </row>
    <row r="460" spans="1:17" ht="15" x14ac:dyDescent="0.2">
      <c r="A460" s="88">
        <v>442</v>
      </c>
      <c r="B460" s="115">
        <f>VLOOKUP($A460,'DO NOT MODIFY'!$A$5:$S$631,2,FALSE)</f>
        <v>0</v>
      </c>
      <c r="C460" s="115">
        <f>VLOOKUP($A460,'DO NOT MODIFY'!$A$5:$S$631,3,FALSE)</f>
        <v>0</v>
      </c>
      <c r="D460" s="116" t="str">
        <f>VLOOKUP($A460,'DO NOT MODIFY'!$A$5:$S$631,4,FALSE)</f>
        <v xml:space="preserve">Mirabilis multiflora </v>
      </c>
      <c r="E460" s="116" t="str">
        <f>VLOOKUP($A460,'DO NOT MODIFY'!$A$5:$S$631,5,FALSE)</f>
        <v xml:space="preserve">Hardy Four-O-Clock </v>
      </c>
      <c r="F460" s="115" t="str">
        <f>VLOOKUP($A460,'DO NOT MODIFY'!$A$5:$S$631,7,FALSE)</f>
        <v>very low</v>
      </c>
      <c r="G460" s="115">
        <f>VLOOKUP($A460,'DO NOT MODIFY'!$A$5:$S$631,6,FALSE)</f>
        <v>10</v>
      </c>
      <c r="H460" s="151"/>
      <c r="I460" s="148" t="str">
        <f>VLOOKUP($A460,'DO NOT MODIFY'!$A$5:$S$631,10,FALSE)</f>
        <v>#1</v>
      </c>
      <c r="J460" s="115">
        <f>VLOOKUP($A460,'DO NOT MODIFY'!$A$5:$S$631,11,FALSE)</f>
        <v>1</v>
      </c>
      <c r="K460" s="115">
        <f>VLOOKUP($A460,'DO NOT MODIFY'!$A$5:$S$631,12,FALSE)</f>
        <v>4.0000000000000001E-3</v>
      </c>
      <c r="L460" s="117">
        <f t="shared" si="36"/>
        <v>0</v>
      </c>
      <c r="M460" s="117">
        <f t="shared" si="37"/>
        <v>0</v>
      </c>
      <c r="N460" s="117">
        <f t="shared" si="38"/>
        <v>0</v>
      </c>
      <c r="O460" s="117">
        <f t="shared" si="39"/>
        <v>0</v>
      </c>
      <c r="P460" s="117">
        <f t="shared" si="40"/>
        <v>0</v>
      </c>
      <c r="Q460" s="117">
        <f t="shared" si="41"/>
        <v>0</v>
      </c>
    </row>
    <row r="461" spans="1:17" ht="15" x14ac:dyDescent="0.2">
      <c r="A461" s="88">
        <v>443</v>
      </c>
      <c r="B461" s="115">
        <f>VLOOKUP($A461,'DO NOT MODIFY'!$A$5:$S$631,2,FALSE)</f>
        <v>0</v>
      </c>
      <c r="C461" s="115">
        <f>VLOOKUP($A461,'DO NOT MODIFY'!$A$5:$S$631,3,FALSE)</f>
        <v>0</v>
      </c>
      <c r="D461" s="116" t="str">
        <f>VLOOKUP($A461,'DO NOT MODIFY'!$A$5:$S$631,4,FALSE)</f>
        <v>Monarda sp. (all cultivars)</v>
      </c>
      <c r="E461" s="116" t="str">
        <f>VLOOKUP($A461,'DO NOT MODIFY'!$A$5:$S$631,5,FALSE)</f>
        <v>Bee Balm</v>
      </c>
      <c r="F461" s="115" t="str">
        <f>VLOOKUP($A461,'DO NOT MODIFY'!$A$5:$S$631,7,FALSE)</f>
        <v>moderate</v>
      </c>
      <c r="G461" s="115">
        <f>VLOOKUP($A461,'DO NOT MODIFY'!$A$5:$S$631,6,FALSE)</f>
        <v>10</v>
      </c>
      <c r="H461" s="151"/>
      <c r="I461" s="148" t="str">
        <f>VLOOKUP($A461,'DO NOT MODIFY'!$A$5:$S$631,10,FALSE)</f>
        <v>#1</v>
      </c>
      <c r="J461" s="115">
        <f>VLOOKUP($A461,'DO NOT MODIFY'!$A$5:$S$631,11,FALSE)</f>
        <v>1</v>
      </c>
      <c r="K461" s="115">
        <f>VLOOKUP($A461,'DO NOT MODIFY'!$A$5:$S$631,12,FALSE)</f>
        <v>4.0000000000000001E-3</v>
      </c>
      <c r="L461" s="117">
        <f t="shared" si="36"/>
        <v>0</v>
      </c>
      <c r="M461" s="117">
        <f t="shared" si="37"/>
        <v>0</v>
      </c>
      <c r="N461" s="117">
        <f t="shared" si="38"/>
        <v>0</v>
      </c>
      <c r="O461" s="117">
        <f t="shared" si="39"/>
        <v>1</v>
      </c>
      <c r="P461" s="117">
        <f t="shared" si="40"/>
        <v>0</v>
      </c>
      <c r="Q461" s="117">
        <f t="shared" si="41"/>
        <v>0</v>
      </c>
    </row>
    <row r="462" spans="1:17" ht="15" x14ac:dyDescent="0.2">
      <c r="A462" s="88">
        <v>444</v>
      </c>
      <c r="B462" s="115">
        <f>VLOOKUP($A462,'DO NOT MODIFY'!$A$5:$S$631,2,FALSE)</f>
        <v>0</v>
      </c>
      <c r="C462" s="115">
        <f>VLOOKUP($A462,'DO NOT MODIFY'!$A$5:$S$631,3,FALSE)</f>
        <v>0</v>
      </c>
      <c r="D462" s="116" t="str">
        <f>VLOOKUP($A462,'DO NOT MODIFY'!$A$5:$S$631,4,FALSE)</f>
        <v>Monardella macrantha 'Marian Sampson'</v>
      </c>
      <c r="E462" s="116" t="str">
        <f>VLOOKUP($A462,'DO NOT MODIFY'!$A$5:$S$631,5,FALSE)</f>
        <v>Hummingbird Trumpet Mint</v>
      </c>
      <c r="F462" s="115" t="str">
        <f>VLOOKUP($A462,'DO NOT MODIFY'!$A$5:$S$631,7,FALSE)</f>
        <v>low</v>
      </c>
      <c r="G462" s="115">
        <f>VLOOKUP($A462,'DO NOT MODIFY'!$A$5:$S$631,6,FALSE)</f>
        <v>5</v>
      </c>
      <c r="H462" s="151"/>
      <c r="I462" s="148" t="str">
        <f>VLOOKUP($A462,'DO NOT MODIFY'!$A$5:$S$631,10,FALSE)</f>
        <v>#1</v>
      </c>
      <c r="J462" s="115">
        <f>VLOOKUP($A462,'DO NOT MODIFY'!$A$5:$S$631,11,FALSE)</f>
        <v>1</v>
      </c>
      <c r="K462" s="115">
        <f>VLOOKUP($A462,'DO NOT MODIFY'!$A$5:$S$631,12,FALSE)</f>
        <v>4.0000000000000001E-3</v>
      </c>
      <c r="L462" s="117">
        <f t="shared" si="36"/>
        <v>0</v>
      </c>
      <c r="M462" s="117">
        <f t="shared" si="37"/>
        <v>0</v>
      </c>
      <c r="N462" s="117">
        <f t="shared" si="38"/>
        <v>0</v>
      </c>
      <c r="O462" s="117">
        <f t="shared" si="39"/>
        <v>0</v>
      </c>
      <c r="P462" s="117">
        <f t="shared" si="40"/>
        <v>0</v>
      </c>
      <c r="Q462" s="117">
        <f t="shared" si="41"/>
        <v>0</v>
      </c>
    </row>
    <row r="463" spans="1:17" ht="15" x14ac:dyDescent="0.2">
      <c r="A463" s="88">
        <v>445</v>
      </c>
      <c r="B463" s="115">
        <f>VLOOKUP($A463,'DO NOT MODIFY'!$A$5:$S$631,2,FALSE)</f>
        <v>0</v>
      </c>
      <c r="C463" s="115">
        <f>VLOOKUP($A463,'DO NOT MODIFY'!$A$5:$S$631,3,FALSE)</f>
        <v>0</v>
      </c>
      <c r="D463" s="116" t="str">
        <f>VLOOKUP($A463,'DO NOT MODIFY'!$A$5:$S$631,4,FALSE)</f>
        <v>Nepeta x faassenii (all cultivars)</v>
      </c>
      <c r="E463" s="116" t="str">
        <f>VLOOKUP($A463,'DO NOT MODIFY'!$A$5:$S$631,5,FALSE)</f>
        <v>Catmint</v>
      </c>
      <c r="F463" s="115" t="str">
        <f>VLOOKUP($A463,'DO NOT MODIFY'!$A$5:$S$631,7,FALSE)</f>
        <v>low</v>
      </c>
      <c r="G463" s="115">
        <f>VLOOKUP($A463,'DO NOT MODIFY'!$A$5:$S$631,6,FALSE)</f>
        <v>10</v>
      </c>
      <c r="H463" s="151"/>
      <c r="I463" s="148" t="str">
        <f>VLOOKUP($A463,'DO NOT MODIFY'!$A$5:$S$631,10,FALSE)</f>
        <v>#1</v>
      </c>
      <c r="J463" s="115">
        <f>VLOOKUP($A463,'DO NOT MODIFY'!$A$5:$S$631,11,FALSE)</f>
        <v>1</v>
      </c>
      <c r="K463" s="115">
        <f>VLOOKUP($A463,'DO NOT MODIFY'!$A$5:$S$631,12,FALSE)</f>
        <v>4.0000000000000001E-3</v>
      </c>
      <c r="L463" s="117">
        <f t="shared" si="36"/>
        <v>0</v>
      </c>
      <c r="M463" s="117">
        <f t="shared" si="37"/>
        <v>0</v>
      </c>
      <c r="N463" s="117">
        <f t="shared" si="38"/>
        <v>0</v>
      </c>
      <c r="O463" s="117">
        <f t="shared" si="39"/>
        <v>0</v>
      </c>
      <c r="P463" s="117">
        <f t="shared" si="40"/>
        <v>0</v>
      </c>
      <c r="Q463" s="117">
        <f t="shared" si="41"/>
        <v>0</v>
      </c>
    </row>
    <row r="464" spans="1:17" ht="15" x14ac:dyDescent="0.2">
      <c r="A464" s="88">
        <v>446</v>
      </c>
      <c r="B464" s="115">
        <f>VLOOKUP($A464,'DO NOT MODIFY'!$A$5:$S$631,2,FALSE)</f>
        <v>0</v>
      </c>
      <c r="C464" s="115">
        <f>VLOOKUP($A464,'DO NOT MODIFY'!$A$5:$S$631,3,FALSE)</f>
        <v>0</v>
      </c>
      <c r="D464" s="116" t="str">
        <f>VLOOKUP($A464,'DO NOT MODIFY'!$A$5:$S$631,4,FALSE)</f>
        <v>Nepeta 'Psfike'</v>
      </c>
      <c r="E464" s="116" t="str">
        <f>VLOOKUP($A464,'DO NOT MODIFY'!$A$5:$S$631,5,FALSE)</f>
        <v>Little Trudy® Catmint</v>
      </c>
      <c r="F464" s="115" t="str">
        <f>VLOOKUP($A464,'DO NOT MODIFY'!$A$5:$S$631,7,FALSE)</f>
        <v>low</v>
      </c>
      <c r="G464" s="115">
        <f>VLOOKUP($A464,'DO NOT MODIFY'!$A$5:$S$631,6,FALSE)</f>
        <v>10</v>
      </c>
      <c r="H464" s="151"/>
      <c r="I464" s="148" t="str">
        <f>VLOOKUP($A464,'DO NOT MODIFY'!$A$5:$S$631,10,FALSE)</f>
        <v>#1</v>
      </c>
      <c r="J464" s="115">
        <f>VLOOKUP($A464,'DO NOT MODIFY'!$A$5:$S$631,11,FALSE)</f>
        <v>1</v>
      </c>
      <c r="K464" s="115">
        <f>VLOOKUP($A464,'DO NOT MODIFY'!$A$5:$S$631,12,FALSE)</f>
        <v>4.0000000000000001E-3</v>
      </c>
      <c r="L464" s="117">
        <f t="shared" si="36"/>
        <v>0</v>
      </c>
      <c r="M464" s="117">
        <f t="shared" si="37"/>
        <v>0</v>
      </c>
      <c r="N464" s="117">
        <f t="shared" si="38"/>
        <v>0</v>
      </c>
      <c r="O464" s="117">
        <f t="shared" si="39"/>
        <v>0</v>
      </c>
      <c r="P464" s="117">
        <f t="shared" si="40"/>
        <v>0</v>
      </c>
      <c r="Q464" s="117">
        <f t="shared" si="41"/>
        <v>0</v>
      </c>
    </row>
    <row r="465" spans="1:17" ht="15" x14ac:dyDescent="0.2">
      <c r="A465" s="88">
        <v>447</v>
      </c>
      <c r="B465" s="115">
        <f>VLOOKUP($A465,'DO NOT MODIFY'!$A$5:$S$631,2,FALSE)</f>
        <v>0</v>
      </c>
      <c r="C465" s="115">
        <f>VLOOKUP($A465,'DO NOT MODIFY'!$A$5:$S$631,3,FALSE)</f>
        <v>0</v>
      </c>
      <c r="D465" s="116" t="str">
        <f>VLOOKUP($A465,'DO NOT MODIFY'!$A$5:$S$631,4,FALSE)</f>
        <v>Oenothera berlandieri 'Siskiyou'</v>
      </c>
      <c r="E465" s="116" t="str">
        <f>VLOOKUP($A465,'DO NOT MODIFY'!$A$5:$S$631,5,FALSE)</f>
        <v>Siskiyou Primrose</v>
      </c>
      <c r="F465" s="115" t="str">
        <f>VLOOKUP($A465,'DO NOT MODIFY'!$A$5:$S$631,7,FALSE)</f>
        <v>low</v>
      </c>
      <c r="G465" s="115">
        <f>VLOOKUP($A465,'DO NOT MODIFY'!$A$5:$S$631,6,FALSE)</f>
        <v>10</v>
      </c>
      <c r="H465" s="151"/>
      <c r="I465" s="148" t="str">
        <f>VLOOKUP($A465,'DO NOT MODIFY'!$A$5:$S$631,10,FALSE)</f>
        <v>#1</v>
      </c>
      <c r="J465" s="115">
        <f>VLOOKUP($A465,'DO NOT MODIFY'!$A$5:$S$631,11,FALSE)</f>
        <v>1</v>
      </c>
      <c r="K465" s="115">
        <f>VLOOKUP($A465,'DO NOT MODIFY'!$A$5:$S$631,12,FALSE)</f>
        <v>4.0000000000000001E-3</v>
      </c>
      <c r="L465" s="117">
        <f t="shared" si="36"/>
        <v>0</v>
      </c>
      <c r="M465" s="117">
        <f t="shared" si="37"/>
        <v>0</v>
      </c>
      <c r="N465" s="117">
        <f t="shared" si="38"/>
        <v>0</v>
      </c>
      <c r="O465" s="117">
        <f t="shared" si="39"/>
        <v>0</v>
      </c>
      <c r="P465" s="117">
        <f t="shared" si="40"/>
        <v>0</v>
      </c>
      <c r="Q465" s="117">
        <f t="shared" si="41"/>
        <v>0</v>
      </c>
    </row>
    <row r="466" spans="1:17" ht="15" x14ac:dyDescent="0.2">
      <c r="A466" s="88">
        <v>448</v>
      </c>
      <c r="B466" s="115">
        <f>VLOOKUP($A466,'DO NOT MODIFY'!$A$5:$S$631,2,FALSE)</f>
        <v>0</v>
      </c>
      <c r="C466" s="115">
        <f>VLOOKUP($A466,'DO NOT MODIFY'!$A$5:$S$631,3,FALSE)</f>
        <v>0</v>
      </c>
      <c r="D466" s="116" t="str">
        <f>VLOOKUP($A466,'DO NOT MODIFY'!$A$5:$S$631,4,FALSE)</f>
        <v>Oenothera caespitosa</v>
      </c>
      <c r="E466" s="116" t="str">
        <f>VLOOKUP($A466,'DO NOT MODIFY'!$A$5:$S$631,5,FALSE)</f>
        <v>White Evening Primrose</v>
      </c>
      <c r="F466" s="115" t="str">
        <f>VLOOKUP($A466,'DO NOT MODIFY'!$A$5:$S$631,7,FALSE)</f>
        <v>very low</v>
      </c>
      <c r="G466" s="115">
        <f>VLOOKUP($A466,'DO NOT MODIFY'!$A$5:$S$631,6,FALSE)</f>
        <v>10</v>
      </c>
      <c r="H466" s="151"/>
      <c r="I466" s="148" t="str">
        <f>VLOOKUP($A466,'DO NOT MODIFY'!$A$5:$S$631,10,FALSE)</f>
        <v>#1</v>
      </c>
      <c r="J466" s="115">
        <f>VLOOKUP($A466,'DO NOT MODIFY'!$A$5:$S$631,11,FALSE)</f>
        <v>0.5</v>
      </c>
      <c r="K466" s="115">
        <f>VLOOKUP($A466,'DO NOT MODIFY'!$A$5:$S$631,12,FALSE)</f>
        <v>2E-3</v>
      </c>
      <c r="L466" s="117">
        <f t="shared" si="36"/>
        <v>0</v>
      </c>
      <c r="M466" s="117">
        <f t="shared" si="37"/>
        <v>0</v>
      </c>
      <c r="N466" s="117">
        <f t="shared" si="38"/>
        <v>0</v>
      </c>
      <c r="O466" s="117">
        <f t="shared" si="39"/>
        <v>0</v>
      </c>
      <c r="P466" s="117">
        <f t="shared" si="40"/>
        <v>0</v>
      </c>
      <c r="Q466" s="117">
        <f t="shared" si="41"/>
        <v>0</v>
      </c>
    </row>
    <row r="467" spans="1:17" ht="15" x14ac:dyDescent="0.2">
      <c r="A467" s="88">
        <v>449</v>
      </c>
      <c r="B467" s="115">
        <f>VLOOKUP($A467,'DO NOT MODIFY'!$A$5:$S$631,2,FALSE)</f>
        <v>0</v>
      </c>
      <c r="C467" s="115">
        <f>VLOOKUP($A467,'DO NOT MODIFY'!$A$5:$S$631,3,FALSE)</f>
        <v>0</v>
      </c>
      <c r="D467" s="116" t="str">
        <f>VLOOKUP($A467,'DO NOT MODIFY'!$A$5:$S$631,4,FALSE)</f>
        <v>Oenothera fruticosa glauca</v>
      </c>
      <c r="E467" s="116" t="str">
        <f>VLOOKUP($A467,'DO NOT MODIFY'!$A$5:$S$631,5,FALSE)</f>
        <v>Sundrops</v>
      </c>
      <c r="F467" s="115" t="str">
        <f>VLOOKUP($A467,'DO NOT MODIFY'!$A$5:$S$631,7,FALSE)</f>
        <v>low</v>
      </c>
      <c r="G467" s="115">
        <f>VLOOKUP($A467,'DO NOT MODIFY'!$A$5:$S$631,6,FALSE)</f>
        <v>10</v>
      </c>
      <c r="H467" s="151"/>
      <c r="I467" s="148" t="str">
        <f>VLOOKUP($A467,'DO NOT MODIFY'!$A$5:$S$631,10,FALSE)</f>
        <v>#1</v>
      </c>
      <c r="J467" s="115">
        <f>VLOOKUP($A467,'DO NOT MODIFY'!$A$5:$S$631,11,FALSE)</f>
        <v>1</v>
      </c>
      <c r="K467" s="115">
        <f>VLOOKUP($A467,'DO NOT MODIFY'!$A$5:$S$631,12,FALSE)</f>
        <v>4.0000000000000001E-3</v>
      </c>
      <c r="L467" s="117">
        <f t="shared" ref="L467:L519" si="42">G467*C467</f>
        <v>0</v>
      </c>
      <c r="M467" s="117">
        <f t="shared" ref="M467:M519" si="43">H467*C467</f>
        <v>0</v>
      </c>
      <c r="N467" s="117">
        <f t="shared" ref="N467:N519" si="44">C467*K467</f>
        <v>0</v>
      </c>
      <c r="O467" s="117">
        <f t="shared" si="39"/>
        <v>0</v>
      </c>
      <c r="P467" s="117">
        <f t="shared" si="40"/>
        <v>0</v>
      </c>
      <c r="Q467" s="117">
        <f t="shared" si="41"/>
        <v>0</v>
      </c>
    </row>
    <row r="468" spans="1:17" ht="15" x14ac:dyDescent="0.2">
      <c r="A468" s="88">
        <v>450</v>
      </c>
      <c r="B468" s="115">
        <f>VLOOKUP($A468,'DO NOT MODIFY'!$A$5:$S$631,2,FALSE)</f>
        <v>0</v>
      </c>
      <c r="C468" s="115">
        <f>VLOOKUP($A468,'DO NOT MODIFY'!$A$5:$S$631,3,FALSE)</f>
        <v>0</v>
      </c>
      <c r="D468" s="116" t="str">
        <f>VLOOKUP($A468,'DO NOT MODIFY'!$A$5:$S$631,4,FALSE)</f>
        <v>Oenothera macrocarpa</v>
      </c>
      <c r="E468" s="116" t="str">
        <f>VLOOKUP($A468,'DO NOT MODIFY'!$A$5:$S$631,5,FALSE)</f>
        <v>Missouri Evening Primrose</v>
      </c>
      <c r="F468" s="115" t="str">
        <f>VLOOKUP($A468,'DO NOT MODIFY'!$A$5:$S$631,7,FALSE)</f>
        <v>low</v>
      </c>
      <c r="G468" s="115">
        <f>VLOOKUP($A468,'DO NOT MODIFY'!$A$5:$S$631,6,FALSE)</f>
        <v>10</v>
      </c>
      <c r="H468" s="151"/>
      <c r="I468" s="148" t="str">
        <f>VLOOKUP($A468,'DO NOT MODIFY'!$A$5:$S$631,10,FALSE)</f>
        <v>#1</v>
      </c>
      <c r="J468" s="115">
        <f>VLOOKUP($A468,'DO NOT MODIFY'!$A$5:$S$631,11,FALSE)</f>
        <v>1</v>
      </c>
      <c r="K468" s="115">
        <f>VLOOKUP($A468,'DO NOT MODIFY'!$A$5:$S$631,12,FALSE)</f>
        <v>4.0000000000000001E-3</v>
      </c>
      <c r="L468" s="117">
        <f t="shared" si="42"/>
        <v>0</v>
      </c>
      <c r="M468" s="117">
        <f t="shared" si="43"/>
        <v>0</v>
      </c>
      <c r="N468" s="117">
        <f t="shared" si="44"/>
        <v>0</v>
      </c>
      <c r="O468" s="117">
        <f t="shared" ref="O468:O531" si="45">IF(F468="moderate",1,0)</f>
        <v>0</v>
      </c>
      <c r="P468" s="117">
        <f t="shared" ref="P468:P519" si="46">IF(O468=1,L468,0)</f>
        <v>0</v>
      </c>
      <c r="Q468" s="117">
        <f t="shared" ref="Q468:Q519" si="47">IF(O468=0,L468,0)</f>
        <v>0</v>
      </c>
    </row>
    <row r="469" spans="1:17" ht="15" x14ac:dyDescent="0.2">
      <c r="A469" s="88">
        <v>451</v>
      </c>
      <c r="B469" s="115">
        <f>VLOOKUP($A469,'DO NOT MODIFY'!$A$5:$S$631,2,FALSE)</f>
        <v>0</v>
      </c>
      <c r="C469" s="115">
        <f>VLOOKUP($A469,'DO NOT MODIFY'!$A$5:$S$631,3,FALSE)</f>
        <v>0</v>
      </c>
      <c r="D469" s="116" t="str">
        <f>VLOOKUP($A469,'DO NOT MODIFY'!$A$5:$S$631,4,FALSE)</f>
        <v>Oenothera speciosa 'Rosea'</v>
      </c>
      <c r="E469" s="116" t="str">
        <f>VLOOKUP($A469,'DO NOT MODIFY'!$A$5:$S$631,5,FALSE)</f>
        <v>New Mexico Evening Primrose</v>
      </c>
      <c r="F469" s="115" t="str">
        <f>VLOOKUP($A469,'DO NOT MODIFY'!$A$5:$S$631,7,FALSE)</f>
        <v>low</v>
      </c>
      <c r="G469" s="115">
        <f>VLOOKUP($A469,'DO NOT MODIFY'!$A$5:$S$631,6,FALSE)</f>
        <v>10</v>
      </c>
      <c r="H469" s="151"/>
      <c r="I469" s="148" t="str">
        <f>VLOOKUP($A469,'DO NOT MODIFY'!$A$5:$S$631,10,FALSE)</f>
        <v>#1</v>
      </c>
      <c r="J469" s="115">
        <f>VLOOKUP($A469,'DO NOT MODIFY'!$A$5:$S$631,11,FALSE)</f>
        <v>1</v>
      </c>
      <c r="K469" s="115">
        <f>VLOOKUP($A469,'DO NOT MODIFY'!$A$5:$S$631,12,FALSE)</f>
        <v>4.0000000000000001E-3</v>
      </c>
      <c r="L469" s="117">
        <f t="shared" si="42"/>
        <v>0</v>
      </c>
      <c r="M469" s="117">
        <f t="shared" si="43"/>
        <v>0</v>
      </c>
      <c r="N469" s="117">
        <f t="shared" si="44"/>
        <v>0</v>
      </c>
      <c r="O469" s="117">
        <f t="shared" si="45"/>
        <v>0</v>
      </c>
      <c r="P469" s="117">
        <f t="shared" si="46"/>
        <v>0</v>
      </c>
      <c r="Q469" s="117">
        <f t="shared" si="47"/>
        <v>0</v>
      </c>
    </row>
    <row r="470" spans="1:17" ht="15" x14ac:dyDescent="0.2">
      <c r="A470" s="88">
        <v>452</v>
      </c>
      <c r="B470" s="115">
        <f>VLOOKUP($A470,'DO NOT MODIFY'!$A$5:$S$631,2,FALSE)</f>
        <v>0</v>
      </c>
      <c r="C470" s="115">
        <f>VLOOKUP($A470,'DO NOT MODIFY'!$A$5:$S$631,3,FALSE)</f>
        <v>0</v>
      </c>
      <c r="D470" s="116" t="str">
        <f>VLOOKUP($A470,'DO NOT MODIFY'!$A$5:$S$631,4,FALSE)</f>
        <v>Opuntia basilaris</v>
      </c>
      <c r="E470" s="116" t="str">
        <f>VLOOKUP($A470,'DO NOT MODIFY'!$A$5:$S$631,5,FALSE)</f>
        <v>Beavertail Cactus</v>
      </c>
      <c r="F470" s="115" t="str">
        <f>VLOOKUP($A470,'DO NOT MODIFY'!$A$5:$S$631,7,FALSE)</f>
        <v>very low</v>
      </c>
      <c r="G470" s="115">
        <f>VLOOKUP($A470,'DO NOT MODIFY'!$A$5:$S$631,6,FALSE)</f>
        <v>10</v>
      </c>
      <c r="H470" s="151"/>
      <c r="I470" s="148" t="str">
        <f>VLOOKUP($A470,'DO NOT MODIFY'!$A$5:$S$631,10,FALSE)</f>
        <v>#1</v>
      </c>
      <c r="J470" s="115">
        <f>VLOOKUP($A470,'DO NOT MODIFY'!$A$5:$S$631,11,FALSE)</f>
        <v>0.5</v>
      </c>
      <c r="K470" s="115">
        <f>VLOOKUP($A470,'DO NOT MODIFY'!$A$5:$S$631,12,FALSE)</f>
        <v>2E-3</v>
      </c>
      <c r="L470" s="117">
        <f t="shared" si="42"/>
        <v>0</v>
      </c>
      <c r="M470" s="117">
        <f t="shared" si="43"/>
        <v>0</v>
      </c>
      <c r="N470" s="117">
        <f t="shared" si="44"/>
        <v>0</v>
      </c>
      <c r="O470" s="117">
        <f t="shared" si="45"/>
        <v>0</v>
      </c>
      <c r="P470" s="117">
        <f t="shared" si="46"/>
        <v>0</v>
      </c>
      <c r="Q470" s="117">
        <f t="shared" si="47"/>
        <v>0</v>
      </c>
    </row>
    <row r="471" spans="1:17" ht="15" x14ac:dyDescent="0.2">
      <c r="A471" s="88">
        <v>453</v>
      </c>
      <c r="B471" s="115">
        <f>VLOOKUP($A471,'DO NOT MODIFY'!$A$5:$S$631,2,FALSE)</f>
        <v>0</v>
      </c>
      <c r="C471" s="115">
        <f>VLOOKUP($A471,'DO NOT MODIFY'!$A$5:$S$631,3,FALSE)</f>
        <v>0</v>
      </c>
      <c r="D471" s="116" t="str">
        <f>VLOOKUP($A471,'DO NOT MODIFY'!$A$5:$S$631,4,FALSE)</f>
        <v>Opuntia polyacantha</v>
      </c>
      <c r="E471" s="116" t="str">
        <f>VLOOKUP($A471,'DO NOT MODIFY'!$A$5:$S$631,5,FALSE)</f>
        <v>Prickly Pear Cactus</v>
      </c>
      <c r="F471" s="115" t="str">
        <f>VLOOKUP($A471,'DO NOT MODIFY'!$A$5:$S$631,7,FALSE)</f>
        <v>very low</v>
      </c>
      <c r="G471" s="115">
        <f>VLOOKUP($A471,'DO NOT MODIFY'!$A$5:$S$631,6,FALSE)</f>
        <v>10</v>
      </c>
      <c r="H471" s="151"/>
      <c r="I471" s="148" t="str">
        <f>VLOOKUP($A471,'DO NOT MODIFY'!$A$5:$S$631,10,FALSE)</f>
        <v>#1</v>
      </c>
      <c r="J471" s="115">
        <f>VLOOKUP($A471,'DO NOT MODIFY'!$A$5:$S$631,11,FALSE)</f>
        <v>0.5</v>
      </c>
      <c r="K471" s="115">
        <f>VLOOKUP($A471,'DO NOT MODIFY'!$A$5:$S$631,12,FALSE)</f>
        <v>2E-3</v>
      </c>
      <c r="L471" s="117">
        <f t="shared" si="42"/>
        <v>0</v>
      </c>
      <c r="M471" s="117">
        <f t="shared" si="43"/>
        <v>0</v>
      </c>
      <c r="N471" s="117">
        <f t="shared" si="44"/>
        <v>0</v>
      </c>
      <c r="O471" s="117">
        <f t="shared" si="45"/>
        <v>0</v>
      </c>
      <c r="P471" s="117">
        <f t="shared" si="46"/>
        <v>0</v>
      </c>
      <c r="Q471" s="117">
        <f t="shared" si="47"/>
        <v>0</v>
      </c>
    </row>
    <row r="472" spans="1:17" ht="15" x14ac:dyDescent="0.2">
      <c r="A472" s="88">
        <v>454</v>
      </c>
      <c r="B472" s="115">
        <f>VLOOKUP($A472,'DO NOT MODIFY'!$A$5:$S$631,2,FALSE)</f>
        <v>0</v>
      </c>
      <c r="C472" s="115">
        <f>VLOOKUP($A472,'DO NOT MODIFY'!$A$5:$S$631,3,FALSE)</f>
        <v>0</v>
      </c>
      <c r="D472" s="116" t="str">
        <f>VLOOKUP($A472,'DO NOT MODIFY'!$A$5:$S$631,4,FALSE)</f>
        <v>Origanum libanoticum</v>
      </c>
      <c r="E472" s="116" t="str">
        <f>VLOOKUP($A472,'DO NOT MODIFY'!$A$5:$S$631,5,FALSE)</f>
        <v>Hopflower Oregano</v>
      </c>
      <c r="F472" s="115" t="str">
        <f>VLOOKUP($A472,'DO NOT MODIFY'!$A$5:$S$631,7,FALSE)</f>
        <v>moderate</v>
      </c>
      <c r="G472" s="115">
        <f>VLOOKUP($A472,'DO NOT MODIFY'!$A$5:$S$631,6,FALSE)</f>
        <v>10</v>
      </c>
      <c r="H472" s="151"/>
      <c r="I472" s="148" t="str">
        <f>VLOOKUP($A472,'DO NOT MODIFY'!$A$5:$S$631,10,FALSE)</f>
        <v>#1</v>
      </c>
      <c r="J472" s="115">
        <f>VLOOKUP($A472,'DO NOT MODIFY'!$A$5:$S$631,11,FALSE)</f>
        <v>1</v>
      </c>
      <c r="K472" s="115">
        <f>VLOOKUP($A472,'DO NOT MODIFY'!$A$5:$S$631,12,FALSE)</f>
        <v>4.0000000000000001E-3</v>
      </c>
      <c r="L472" s="117">
        <f t="shared" si="42"/>
        <v>0</v>
      </c>
      <c r="M472" s="117">
        <f t="shared" si="43"/>
        <v>0</v>
      </c>
      <c r="N472" s="117">
        <f t="shared" si="44"/>
        <v>0</v>
      </c>
      <c r="O472" s="117">
        <f t="shared" si="45"/>
        <v>1</v>
      </c>
      <c r="P472" s="117">
        <f t="shared" si="46"/>
        <v>0</v>
      </c>
      <c r="Q472" s="117">
        <f t="shared" si="47"/>
        <v>0</v>
      </c>
    </row>
    <row r="473" spans="1:17" ht="15" x14ac:dyDescent="0.2">
      <c r="A473" s="88">
        <v>455</v>
      </c>
      <c r="B473" s="115">
        <f>VLOOKUP($A473,'DO NOT MODIFY'!$A$5:$S$631,2,FALSE)</f>
        <v>0</v>
      </c>
      <c r="C473" s="115">
        <f>VLOOKUP($A473,'DO NOT MODIFY'!$A$5:$S$631,3,FALSE)</f>
        <v>0</v>
      </c>
      <c r="D473" s="116" t="str">
        <f>VLOOKUP($A473,'DO NOT MODIFY'!$A$5:$S$631,4,FALSE)</f>
        <v>Osteospermum 'Avalanche'</v>
      </c>
      <c r="E473" s="116" t="str">
        <f>VLOOKUP($A473,'DO NOT MODIFY'!$A$5:$S$631,5,FALSE)</f>
        <v>Avalanche White Sun Daisy</v>
      </c>
      <c r="F473" s="115" t="str">
        <f>VLOOKUP($A473,'DO NOT MODIFY'!$A$5:$S$631,7,FALSE)</f>
        <v>low</v>
      </c>
      <c r="G473" s="115">
        <f>VLOOKUP($A473,'DO NOT MODIFY'!$A$5:$S$631,6,FALSE)</f>
        <v>10</v>
      </c>
      <c r="H473" s="151"/>
      <c r="I473" s="148" t="str">
        <f>VLOOKUP($A473,'DO NOT MODIFY'!$A$5:$S$631,10,FALSE)</f>
        <v>#1</v>
      </c>
      <c r="J473" s="115">
        <f>VLOOKUP($A473,'DO NOT MODIFY'!$A$5:$S$631,11,FALSE)</f>
        <v>1</v>
      </c>
      <c r="K473" s="115">
        <f>VLOOKUP($A473,'DO NOT MODIFY'!$A$5:$S$631,12,FALSE)</f>
        <v>4.0000000000000001E-3</v>
      </c>
      <c r="L473" s="117">
        <f t="shared" si="42"/>
        <v>0</v>
      </c>
      <c r="M473" s="117">
        <f t="shared" si="43"/>
        <v>0</v>
      </c>
      <c r="N473" s="117">
        <f t="shared" si="44"/>
        <v>0</v>
      </c>
      <c r="O473" s="117">
        <f t="shared" si="45"/>
        <v>0</v>
      </c>
      <c r="P473" s="117">
        <f t="shared" si="46"/>
        <v>0</v>
      </c>
      <c r="Q473" s="117">
        <f t="shared" si="47"/>
        <v>0</v>
      </c>
    </row>
    <row r="474" spans="1:17" ht="15" x14ac:dyDescent="0.2">
      <c r="A474" s="88">
        <v>456</v>
      </c>
      <c r="B474" s="115">
        <f>VLOOKUP($A474,'DO NOT MODIFY'!$A$5:$S$631,2,FALSE)</f>
        <v>0</v>
      </c>
      <c r="C474" s="115">
        <f>VLOOKUP($A474,'DO NOT MODIFY'!$A$5:$S$631,3,FALSE)</f>
        <v>0</v>
      </c>
      <c r="D474" s="116" t="str">
        <f>VLOOKUP($A474,'DO NOT MODIFY'!$A$5:$S$631,4,FALSE)</f>
        <v>Osteospermum barberiae var. compactum</v>
      </c>
      <c r="E474" s="116" t="str">
        <f>VLOOKUP($A474,'DO NOT MODIFY'!$A$5:$S$631,5,FALSE)</f>
        <v>Purple Mountain® Sun Daisy</v>
      </c>
      <c r="F474" s="115" t="str">
        <f>VLOOKUP($A474,'DO NOT MODIFY'!$A$5:$S$631,7,FALSE)</f>
        <v>low</v>
      </c>
      <c r="G474" s="115">
        <f>VLOOKUP($A474,'DO NOT MODIFY'!$A$5:$S$631,6,FALSE)</f>
        <v>10</v>
      </c>
      <c r="H474" s="151"/>
      <c r="I474" s="148" t="str">
        <f>VLOOKUP($A474,'DO NOT MODIFY'!$A$5:$S$631,10,FALSE)</f>
        <v>#1</v>
      </c>
      <c r="J474" s="115">
        <f>VLOOKUP($A474,'DO NOT MODIFY'!$A$5:$S$631,11,FALSE)</f>
        <v>1</v>
      </c>
      <c r="K474" s="115">
        <f>VLOOKUP($A474,'DO NOT MODIFY'!$A$5:$S$631,12,FALSE)</f>
        <v>4.0000000000000001E-3</v>
      </c>
      <c r="L474" s="117">
        <f t="shared" si="42"/>
        <v>0</v>
      </c>
      <c r="M474" s="117">
        <f t="shared" si="43"/>
        <v>0</v>
      </c>
      <c r="N474" s="117">
        <f t="shared" si="44"/>
        <v>0</v>
      </c>
      <c r="O474" s="117">
        <f t="shared" si="45"/>
        <v>0</v>
      </c>
      <c r="P474" s="117">
        <f t="shared" si="46"/>
        <v>0</v>
      </c>
      <c r="Q474" s="117">
        <f t="shared" si="47"/>
        <v>0</v>
      </c>
    </row>
    <row r="475" spans="1:17" ht="15" x14ac:dyDescent="0.2">
      <c r="A475" s="88">
        <v>457</v>
      </c>
      <c r="B475" s="115">
        <f>VLOOKUP($A475,'DO NOT MODIFY'!$A$5:$S$631,2,FALSE)</f>
        <v>0</v>
      </c>
      <c r="C475" s="115">
        <f>VLOOKUP($A475,'DO NOT MODIFY'!$A$5:$S$631,3,FALSE)</f>
        <v>0</v>
      </c>
      <c r="D475" s="116" t="str">
        <f>VLOOKUP($A475,'DO NOT MODIFY'!$A$5:$S$631,4,FALSE)</f>
        <v>Osteospermum 'Lavender Mist'®</v>
      </c>
      <c r="E475" s="116" t="str">
        <f>VLOOKUP($A475,'DO NOT MODIFY'!$A$5:$S$631,5,FALSE)</f>
        <v>Lavender Mist® Sun Daisy</v>
      </c>
      <c r="F475" s="115" t="str">
        <f>VLOOKUP($A475,'DO NOT MODIFY'!$A$5:$S$631,7,FALSE)</f>
        <v>low</v>
      </c>
      <c r="G475" s="115">
        <f>VLOOKUP($A475,'DO NOT MODIFY'!$A$5:$S$631,6,FALSE)</f>
        <v>10</v>
      </c>
      <c r="H475" s="151"/>
      <c r="I475" s="148" t="str">
        <f>VLOOKUP($A475,'DO NOT MODIFY'!$A$5:$S$631,10,FALSE)</f>
        <v>#1</v>
      </c>
      <c r="J475" s="115">
        <f>VLOOKUP($A475,'DO NOT MODIFY'!$A$5:$S$631,11,FALSE)</f>
        <v>1</v>
      </c>
      <c r="K475" s="115">
        <f>VLOOKUP($A475,'DO NOT MODIFY'!$A$5:$S$631,12,FALSE)</f>
        <v>4.0000000000000001E-3</v>
      </c>
      <c r="L475" s="117">
        <f t="shared" si="42"/>
        <v>0</v>
      </c>
      <c r="M475" s="117">
        <f t="shared" si="43"/>
        <v>0</v>
      </c>
      <c r="N475" s="117">
        <f t="shared" si="44"/>
        <v>0</v>
      </c>
      <c r="O475" s="117">
        <f t="shared" si="45"/>
        <v>0</v>
      </c>
      <c r="P475" s="117">
        <f t="shared" si="46"/>
        <v>0</v>
      </c>
      <c r="Q475" s="117">
        <f t="shared" si="47"/>
        <v>0</v>
      </c>
    </row>
    <row r="476" spans="1:17" ht="15" x14ac:dyDescent="0.2">
      <c r="A476" s="88">
        <v>458</v>
      </c>
      <c r="B476" s="115">
        <f>VLOOKUP($A476,'DO NOT MODIFY'!$A$5:$S$631,2,FALSE)</f>
        <v>0</v>
      </c>
      <c r="C476" s="115">
        <f>VLOOKUP($A476,'DO NOT MODIFY'!$A$5:$S$631,3,FALSE)</f>
        <v>0</v>
      </c>
      <c r="D476" s="116" t="str">
        <f>VLOOKUP($A476,'DO NOT MODIFY'!$A$5:$S$631,4,FALSE)</f>
        <v xml:space="preserve">Paeonia lactiflora </v>
      </c>
      <c r="E476" s="116" t="str">
        <f>VLOOKUP($A476,'DO NOT MODIFY'!$A$5:$S$631,5,FALSE)</f>
        <v xml:space="preserve">Peony </v>
      </c>
      <c r="F476" s="115" t="str">
        <f>VLOOKUP($A476,'DO NOT MODIFY'!$A$5:$S$631,7,FALSE)</f>
        <v>low</v>
      </c>
      <c r="G476" s="115">
        <f>VLOOKUP($A476,'DO NOT MODIFY'!$A$5:$S$631,6,FALSE)</f>
        <v>10</v>
      </c>
      <c r="H476" s="151"/>
      <c r="I476" s="148" t="str">
        <f>VLOOKUP($A476,'DO NOT MODIFY'!$A$5:$S$631,10,FALSE)</f>
        <v>#1</v>
      </c>
      <c r="J476" s="115">
        <f>VLOOKUP($A476,'DO NOT MODIFY'!$A$5:$S$631,11,FALSE)</f>
        <v>1</v>
      </c>
      <c r="K476" s="115">
        <f>VLOOKUP($A476,'DO NOT MODIFY'!$A$5:$S$631,12,FALSE)</f>
        <v>4.0000000000000001E-3</v>
      </c>
      <c r="L476" s="117">
        <f t="shared" si="42"/>
        <v>0</v>
      </c>
      <c r="M476" s="117">
        <f t="shared" si="43"/>
        <v>0</v>
      </c>
      <c r="N476" s="117">
        <f t="shared" si="44"/>
        <v>0</v>
      </c>
      <c r="O476" s="117">
        <f t="shared" si="45"/>
        <v>0</v>
      </c>
      <c r="P476" s="117">
        <f t="shared" si="46"/>
        <v>0</v>
      </c>
      <c r="Q476" s="117">
        <f t="shared" si="47"/>
        <v>0</v>
      </c>
    </row>
    <row r="477" spans="1:17" ht="15" x14ac:dyDescent="0.2">
      <c r="A477" s="88">
        <v>459</v>
      </c>
      <c r="B477" s="115">
        <f>VLOOKUP($A477,'DO NOT MODIFY'!$A$5:$S$631,2,FALSE)</f>
        <v>0</v>
      </c>
      <c r="C477" s="115">
        <f>VLOOKUP($A477,'DO NOT MODIFY'!$A$5:$S$631,3,FALSE)</f>
        <v>0</v>
      </c>
      <c r="D477" s="116" t="str">
        <f>VLOOKUP($A477,'DO NOT MODIFY'!$A$5:$S$631,4,FALSE)</f>
        <v>Papaver alpinum</v>
      </c>
      <c r="E477" s="116" t="str">
        <f>VLOOKUP($A477,'DO NOT MODIFY'!$A$5:$S$631,5,FALSE)</f>
        <v>Alpine Poppy</v>
      </c>
      <c r="F477" s="115" t="str">
        <f>VLOOKUP($A477,'DO NOT MODIFY'!$A$5:$S$631,7,FALSE)</f>
        <v>moderate</v>
      </c>
      <c r="G477" s="115">
        <f>VLOOKUP($A477,'DO NOT MODIFY'!$A$5:$S$631,6,FALSE)</f>
        <v>10</v>
      </c>
      <c r="H477" s="151"/>
      <c r="I477" s="148" t="str">
        <f>VLOOKUP($A477,'DO NOT MODIFY'!$A$5:$S$631,10,FALSE)</f>
        <v>#1</v>
      </c>
      <c r="J477" s="115">
        <f>VLOOKUP($A477,'DO NOT MODIFY'!$A$5:$S$631,11,FALSE)</f>
        <v>1</v>
      </c>
      <c r="K477" s="115">
        <f>VLOOKUP($A477,'DO NOT MODIFY'!$A$5:$S$631,12,FALSE)</f>
        <v>4.0000000000000001E-3</v>
      </c>
      <c r="L477" s="117">
        <f t="shared" si="42"/>
        <v>0</v>
      </c>
      <c r="M477" s="117">
        <f t="shared" si="43"/>
        <v>0</v>
      </c>
      <c r="N477" s="117">
        <f t="shared" si="44"/>
        <v>0</v>
      </c>
      <c r="O477" s="117">
        <f t="shared" si="45"/>
        <v>1</v>
      </c>
      <c r="P477" s="117">
        <f t="shared" si="46"/>
        <v>0</v>
      </c>
      <c r="Q477" s="117">
        <f t="shared" si="47"/>
        <v>0</v>
      </c>
    </row>
    <row r="478" spans="1:17" ht="15" x14ac:dyDescent="0.2">
      <c r="A478" s="88">
        <v>460</v>
      </c>
      <c r="B478" s="115">
        <f>VLOOKUP($A478,'DO NOT MODIFY'!$A$5:$S$631,2,FALSE)</f>
        <v>0</v>
      </c>
      <c r="C478" s="115">
        <f>VLOOKUP($A478,'DO NOT MODIFY'!$A$5:$S$631,3,FALSE)</f>
        <v>0</v>
      </c>
      <c r="D478" s="116" t="str">
        <f>VLOOKUP($A478,'DO NOT MODIFY'!$A$5:$S$631,4,FALSE)</f>
        <v>Papaver orientale</v>
      </c>
      <c r="E478" s="116" t="str">
        <f>VLOOKUP($A478,'DO NOT MODIFY'!$A$5:$S$631,5,FALSE)</f>
        <v>Oriental Poppy</v>
      </c>
      <c r="F478" s="115" t="str">
        <f>VLOOKUP($A478,'DO NOT MODIFY'!$A$5:$S$631,7,FALSE)</f>
        <v>low</v>
      </c>
      <c r="G478" s="115">
        <f>VLOOKUP($A478,'DO NOT MODIFY'!$A$5:$S$631,6,FALSE)</f>
        <v>10</v>
      </c>
      <c r="H478" s="151"/>
      <c r="I478" s="148" t="str">
        <f>VLOOKUP($A478,'DO NOT MODIFY'!$A$5:$S$631,10,FALSE)</f>
        <v>#1</v>
      </c>
      <c r="J478" s="115">
        <f>VLOOKUP($A478,'DO NOT MODIFY'!$A$5:$S$631,11,FALSE)</f>
        <v>1</v>
      </c>
      <c r="K478" s="115">
        <f>VLOOKUP($A478,'DO NOT MODIFY'!$A$5:$S$631,12,FALSE)</f>
        <v>4.0000000000000001E-3</v>
      </c>
      <c r="L478" s="117">
        <f t="shared" si="42"/>
        <v>0</v>
      </c>
      <c r="M478" s="117">
        <f t="shared" si="43"/>
        <v>0</v>
      </c>
      <c r="N478" s="117">
        <f t="shared" si="44"/>
        <v>0</v>
      </c>
      <c r="O478" s="117">
        <f t="shared" si="45"/>
        <v>0</v>
      </c>
      <c r="P478" s="117">
        <f t="shared" si="46"/>
        <v>0</v>
      </c>
      <c r="Q478" s="117">
        <f t="shared" si="47"/>
        <v>0</v>
      </c>
    </row>
    <row r="479" spans="1:17" ht="15" x14ac:dyDescent="0.2">
      <c r="A479" s="88">
        <v>461</v>
      </c>
      <c r="B479" s="115">
        <f>VLOOKUP($A479,'DO NOT MODIFY'!$A$5:$S$631,2,FALSE)</f>
        <v>0</v>
      </c>
      <c r="C479" s="115">
        <f>VLOOKUP($A479,'DO NOT MODIFY'!$A$5:$S$631,3,FALSE)</f>
        <v>0</v>
      </c>
      <c r="D479" s="116" t="str">
        <f>VLOOKUP($A479,'DO NOT MODIFY'!$A$5:$S$631,4,FALSE)</f>
        <v>Penstemon barbatus</v>
      </c>
      <c r="E479" s="116" t="str">
        <f>VLOOKUP($A479,'DO NOT MODIFY'!$A$5:$S$631,5,FALSE)</f>
        <v>Scarlet Bugler Penstemon</v>
      </c>
      <c r="F479" s="115" t="str">
        <f>VLOOKUP($A479,'DO NOT MODIFY'!$A$5:$S$631,7,FALSE)</f>
        <v>low</v>
      </c>
      <c r="G479" s="115">
        <f>VLOOKUP($A479,'DO NOT MODIFY'!$A$5:$S$631,6,FALSE)</f>
        <v>10</v>
      </c>
      <c r="H479" s="151"/>
      <c r="I479" s="148" t="str">
        <f>VLOOKUP($A479,'DO NOT MODIFY'!$A$5:$S$631,10,FALSE)</f>
        <v>#1</v>
      </c>
      <c r="J479" s="115">
        <f>VLOOKUP($A479,'DO NOT MODIFY'!$A$5:$S$631,11,FALSE)</f>
        <v>0.5</v>
      </c>
      <c r="K479" s="115">
        <f>VLOOKUP($A479,'DO NOT MODIFY'!$A$5:$S$631,12,FALSE)</f>
        <v>2E-3</v>
      </c>
      <c r="L479" s="117">
        <f t="shared" si="42"/>
        <v>0</v>
      </c>
      <c r="M479" s="117">
        <f t="shared" si="43"/>
        <v>0</v>
      </c>
      <c r="N479" s="117">
        <f t="shared" si="44"/>
        <v>0</v>
      </c>
      <c r="O479" s="117">
        <f t="shared" si="45"/>
        <v>0</v>
      </c>
      <c r="P479" s="117">
        <f t="shared" si="46"/>
        <v>0</v>
      </c>
      <c r="Q479" s="117">
        <f t="shared" si="47"/>
        <v>0</v>
      </c>
    </row>
    <row r="480" spans="1:17" ht="15" x14ac:dyDescent="0.2">
      <c r="A480" s="88">
        <v>462</v>
      </c>
      <c r="B480" s="115">
        <f>VLOOKUP($A480,'DO NOT MODIFY'!$A$5:$S$631,2,FALSE)</f>
        <v>0</v>
      </c>
      <c r="C480" s="115">
        <f>VLOOKUP($A480,'DO NOT MODIFY'!$A$5:$S$631,3,FALSE)</f>
        <v>0</v>
      </c>
      <c r="D480" s="116" t="str">
        <f>VLOOKUP($A480,'DO NOT MODIFY'!$A$5:$S$631,4,FALSE)</f>
        <v>Penstemon digitalis 'Husker Red'</v>
      </c>
      <c r="E480" s="116" t="str">
        <f>VLOOKUP($A480,'DO NOT MODIFY'!$A$5:$S$631,5,FALSE)</f>
        <v>Husker Red Penstemon</v>
      </c>
      <c r="F480" s="115" t="str">
        <f>VLOOKUP($A480,'DO NOT MODIFY'!$A$5:$S$631,7,FALSE)</f>
        <v>moderate</v>
      </c>
      <c r="G480" s="115">
        <f>VLOOKUP($A480,'DO NOT MODIFY'!$A$5:$S$631,6,FALSE)</f>
        <v>10</v>
      </c>
      <c r="H480" s="151"/>
      <c r="I480" s="148" t="str">
        <f>VLOOKUP($A480,'DO NOT MODIFY'!$A$5:$S$631,10,FALSE)</f>
        <v>#1</v>
      </c>
      <c r="J480" s="115">
        <f>VLOOKUP($A480,'DO NOT MODIFY'!$A$5:$S$631,11,FALSE)</f>
        <v>0.5</v>
      </c>
      <c r="K480" s="115">
        <f>VLOOKUP($A480,'DO NOT MODIFY'!$A$5:$S$631,12,FALSE)</f>
        <v>2E-3</v>
      </c>
      <c r="L480" s="117">
        <f t="shared" si="42"/>
        <v>0</v>
      </c>
      <c r="M480" s="117">
        <f t="shared" si="43"/>
        <v>0</v>
      </c>
      <c r="N480" s="117">
        <f t="shared" si="44"/>
        <v>0</v>
      </c>
      <c r="O480" s="117">
        <f t="shared" si="45"/>
        <v>1</v>
      </c>
      <c r="P480" s="117">
        <f t="shared" si="46"/>
        <v>0</v>
      </c>
      <c r="Q480" s="117">
        <f t="shared" si="47"/>
        <v>0</v>
      </c>
    </row>
    <row r="481" spans="1:17" ht="15" x14ac:dyDescent="0.2">
      <c r="A481" s="88">
        <v>463</v>
      </c>
      <c r="B481" s="115">
        <f>VLOOKUP($A481,'DO NOT MODIFY'!$A$5:$S$631,2,FALSE)</f>
        <v>0</v>
      </c>
      <c r="C481" s="115">
        <f>VLOOKUP($A481,'DO NOT MODIFY'!$A$5:$S$631,3,FALSE)</f>
        <v>0</v>
      </c>
      <c r="D481" s="116" t="str">
        <f>VLOOKUP($A481,'DO NOT MODIFY'!$A$5:$S$631,4,FALSE)</f>
        <v xml:space="preserve">Penstemon eatonii                                 </v>
      </c>
      <c r="E481" s="116" t="str">
        <f>VLOOKUP($A481,'DO NOT MODIFY'!$A$5:$S$631,5,FALSE)</f>
        <v>Firecracker Penstemon</v>
      </c>
      <c r="F481" s="115" t="str">
        <f>VLOOKUP($A481,'DO NOT MODIFY'!$A$5:$S$631,7,FALSE)</f>
        <v>low</v>
      </c>
      <c r="G481" s="115">
        <f>VLOOKUP($A481,'DO NOT MODIFY'!$A$5:$S$631,6,FALSE)</f>
        <v>10</v>
      </c>
      <c r="H481" s="151"/>
      <c r="I481" s="148" t="str">
        <f>VLOOKUP($A481,'DO NOT MODIFY'!$A$5:$S$631,10,FALSE)</f>
        <v>#1</v>
      </c>
      <c r="J481" s="115">
        <f>VLOOKUP($A481,'DO NOT MODIFY'!$A$5:$S$631,11,FALSE)</f>
        <v>0.5</v>
      </c>
      <c r="K481" s="115">
        <f>VLOOKUP($A481,'DO NOT MODIFY'!$A$5:$S$631,12,FALSE)</f>
        <v>2E-3</v>
      </c>
      <c r="L481" s="117">
        <f t="shared" si="42"/>
        <v>0</v>
      </c>
      <c r="M481" s="117">
        <f t="shared" si="43"/>
        <v>0</v>
      </c>
      <c r="N481" s="117">
        <f t="shared" si="44"/>
        <v>0</v>
      </c>
      <c r="O481" s="117">
        <f t="shared" si="45"/>
        <v>0</v>
      </c>
      <c r="P481" s="117">
        <f t="shared" si="46"/>
        <v>0</v>
      </c>
      <c r="Q481" s="117">
        <f t="shared" si="47"/>
        <v>0</v>
      </c>
    </row>
    <row r="482" spans="1:17" ht="15" x14ac:dyDescent="0.2">
      <c r="A482" s="88">
        <v>464</v>
      </c>
      <c r="B482" s="115">
        <f>VLOOKUP($A482,'DO NOT MODIFY'!$A$5:$S$631,2,FALSE)</f>
        <v>0</v>
      </c>
      <c r="C482" s="115">
        <f>VLOOKUP($A482,'DO NOT MODIFY'!$A$5:$S$631,3,FALSE)</f>
        <v>0</v>
      </c>
      <c r="D482" s="116" t="str">
        <f>VLOOKUP($A482,'DO NOT MODIFY'!$A$5:$S$631,4,FALSE)</f>
        <v xml:space="preserve">Penstemon 'Elfin Pink'                            </v>
      </c>
      <c r="E482" s="116" t="str">
        <f>VLOOKUP($A482,'DO NOT MODIFY'!$A$5:$S$631,5,FALSE)</f>
        <v>Pink Penstemon</v>
      </c>
      <c r="F482" s="115" t="str">
        <f>VLOOKUP($A482,'DO NOT MODIFY'!$A$5:$S$631,7,FALSE)</f>
        <v>low</v>
      </c>
      <c r="G482" s="115">
        <f>VLOOKUP($A482,'DO NOT MODIFY'!$A$5:$S$631,6,FALSE)</f>
        <v>10</v>
      </c>
      <c r="H482" s="151"/>
      <c r="I482" s="148" t="str">
        <f>VLOOKUP($A482,'DO NOT MODIFY'!$A$5:$S$631,10,FALSE)</f>
        <v>#1</v>
      </c>
      <c r="J482" s="115">
        <f>VLOOKUP($A482,'DO NOT MODIFY'!$A$5:$S$631,11,FALSE)</f>
        <v>0.5</v>
      </c>
      <c r="K482" s="115">
        <f>VLOOKUP($A482,'DO NOT MODIFY'!$A$5:$S$631,12,FALSE)</f>
        <v>2E-3</v>
      </c>
      <c r="L482" s="117">
        <f t="shared" si="42"/>
        <v>0</v>
      </c>
      <c r="M482" s="117">
        <f t="shared" si="43"/>
        <v>0</v>
      </c>
      <c r="N482" s="117">
        <f t="shared" si="44"/>
        <v>0</v>
      </c>
      <c r="O482" s="117">
        <f t="shared" si="45"/>
        <v>0</v>
      </c>
      <c r="P482" s="117">
        <f t="shared" si="46"/>
        <v>0</v>
      </c>
      <c r="Q482" s="117">
        <f t="shared" si="47"/>
        <v>0</v>
      </c>
    </row>
    <row r="483" spans="1:17" ht="15" x14ac:dyDescent="0.2">
      <c r="A483" s="88">
        <v>465</v>
      </c>
      <c r="B483" s="115">
        <f>VLOOKUP($A483,'DO NOT MODIFY'!$A$5:$S$631,2,FALSE)</f>
        <v>0</v>
      </c>
      <c r="C483" s="115">
        <f>VLOOKUP($A483,'DO NOT MODIFY'!$A$5:$S$631,3,FALSE)</f>
        <v>0</v>
      </c>
      <c r="D483" s="116" t="str">
        <f>VLOOKUP($A483,'DO NOT MODIFY'!$A$5:$S$631,4,FALSE)</f>
        <v>Penstemon grandiflorus</v>
      </c>
      <c r="E483" s="116" t="str">
        <f>VLOOKUP($A483,'DO NOT MODIFY'!$A$5:$S$631,5,FALSE)</f>
        <v>Prairie Jewel® Penstemon</v>
      </c>
      <c r="F483" s="115" t="str">
        <f>VLOOKUP($A483,'DO NOT MODIFY'!$A$5:$S$631,7,FALSE)</f>
        <v>low</v>
      </c>
      <c r="G483" s="115">
        <f>VLOOKUP($A483,'DO NOT MODIFY'!$A$5:$S$631,6,FALSE)</f>
        <v>10</v>
      </c>
      <c r="H483" s="151"/>
      <c r="I483" s="148" t="str">
        <f>VLOOKUP($A483,'DO NOT MODIFY'!$A$5:$S$631,10,FALSE)</f>
        <v>#1</v>
      </c>
      <c r="J483" s="115">
        <f>VLOOKUP($A483,'DO NOT MODIFY'!$A$5:$S$631,11,FALSE)</f>
        <v>0.5</v>
      </c>
      <c r="K483" s="115">
        <f>VLOOKUP($A483,'DO NOT MODIFY'!$A$5:$S$631,12,FALSE)</f>
        <v>2E-3</v>
      </c>
      <c r="L483" s="117">
        <f t="shared" si="42"/>
        <v>0</v>
      </c>
      <c r="M483" s="117">
        <f t="shared" si="43"/>
        <v>0</v>
      </c>
      <c r="N483" s="117">
        <f t="shared" si="44"/>
        <v>0</v>
      </c>
      <c r="O483" s="117">
        <f t="shared" si="45"/>
        <v>0</v>
      </c>
      <c r="P483" s="117">
        <f t="shared" si="46"/>
        <v>0</v>
      </c>
      <c r="Q483" s="117">
        <f t="shared" si="47"/>
        <v>0</v>
      </c>
    </row>
    <row r="484" spans="1:17" ht="15" x14ac:dyDescent="0.2">
      <c r="A484" s="88">
        <v>466</v>
      </c>
      <c r="B484" s="115">
        <f>VLOOKUP($A484,'DO NOT MODIFY'!$A$5:$S$631,2,FALSE)</f>
        <v>0</v>
      </c>
      <c r="C484" s="115">
        <f>VLOOKUP($A484,'DO NOT MODIFY'!$A$5:$S$631,3,FALSE)</f>
        <v>0</v>
      </c>
      <c r="D484" s="116" t="str">
        <f>VLOOKUP($A484,'DO NOT MODIFY'!$A$5:$S$631,4,FALSE)</f>
        <v xml:space="preserve">Penstemon linarioides var. coloradoensis                  </v>
      </c>
      <c r="E484" s="116" t="str">
        <f>VLOOKUP($A484,'DO NOT MODIFY'!$A$5:$S$631,5,FALSE)</f>
        <v>Silverton® Bluemat Penstemon</v>
      </c>
      <c r="F484" s="115" t="str">
        <f>VLOOKUP($A484,'DO NOT MODIFY'!$A$5:$S$631,7,FALSE)</f>
        <v>very low</v>
      </c>
      <c r="G484" s="115">
        <f>VLOOKUP($A484,'DO NOT MODIFY'!$A$5:$S$631,6,FALSE)</f>
        <v>10</v>
      </c>
      <c r="H484" s="151"/>
      <c r="I484" s="148" t="str">
        <f>VLOOKUP($A484,'DO NOT MODIFY'!$A$5:$S$631,10,FALSE)</f>
        <v>#1</v>
      </c>
      <c r="J484" s="115">
        <f>VLOOKUP($A484,'DO NOT MODIFY'!$A$5:$S$631,11,FALSE)</f>
        <v>0.5</v>
      </c>
      <c r="K484" s="115">
        <f>VLOOKUP($A484,'DO NOT MODIFY'!$A$5:$S$631,12,FALSE)</f>
        <v>2E-3</v>
      </c>
      <c r="L484" s="117">
        <f t="shared" si="42"/>
        <v>0</v>
      </c>
      <c r="M484" s="117">
        <f t="shared" si="43"/>
        <v>0</v>
      </c>
      <c r="N484" s="117">
        <f t="shared" si="44"/>
        <v>0</v>
      </c>
      <c r="O484" s="117">
        <f t="shared" si="45"/>
        <v>0</v>
      </c>
      <c r="P484" s="117">
        <f t="shared" si="46"/>
        <v>0</v>
      </c>
      <c r="Q484" s="117">
        <f t="shared" si="47"/>
        <v>0</v>
      </c>
    </row>
    <row r="485" spans="1:17" ht="15" x14ac:dyDescent="0.2">
      <c r="A485" s="88">
        <v>467</v>
      </c>
      <c r="B485" s="115">
        <f>VLOOKUP($A485,'DO NOT MODIFY'!$A$5:$S$631,2,FALSE)</f>
        <v>0</v>
      </c>
      <c r="C485" s="115">
        <f>VLOOKUP($A485,'DO NOT MODIFY'!$A$5:$S$631,3,FALSE)</f>
        <v>0</v>
      </c>
      <c r="D485" s="116" t="str">
        <f>VLOOKUP($A485,'DO NOT MODIFY'!$A$5:$S$631,4,FALSE)</f>
        <v>Penstemon mensarum</v>
      </c>
      <c r="E485" s="116" t="str">
        <f>VLOOKUP($A485,'DO NOT MODIFY'!$A$5:$S$631,5,FALSE)</f>
        <v>Grand Mesa Beardtongue</v>
      </c>
      <c r="F485" s="115" t="str">
        <f>VLOOKUP($A485,'DO NOT MODIFY'!$A$5:$S$631,7,FALSE)</f>
        <v>low</v>
      </c>
      <c r="G485" s="115">
        <f>VLOOKUP($A485,'DO NOT MODIFY'!$A$5:$S$631,6,FALSE)</f>
        <v>10</v>
      </c>
      <c r="H485" s="151"/>
      <c r="I485" s="148" t="str">
        <f>VLOOKUP($A485,'DO NOT MODIFY'!$A$5:$S$631,10,FALSE)</f>
        <v>#1</v>
      </c>
      <c r="J485" s="115">
        <f>VLOOKUP($A485,'DO NOT MODIFY'!$A$5:$S$631,11,FALSE)</f>
        <v>0.5</v>
      </c>
      <c r="K485" s="115">
        <f>VLOOKUP($A485,'DO NOT MODIFY'!$A$5:$S$631,12,FALSE)</f>
        <v>2E-3</v>
      </c>
      <c r="L485" s="117">
        <f t="shared" si="42"/>
        <v>0</v>
      </c>
      <c r="M485" s="117">
        <f t="shared" si="43"/>
        <v>0</v>
      </c>
      <c r="N485" s="117">
        <f t="shared" si="44"/>
        <v>0</v>
      </c>
      <c r="O485" s="117">
        <f t="shared" si="45"/>
        <v>0</v>
      </c>
      <c r="P485" s="117">
        <f t="shared" si="46"/>
        <v>0</v>
      </c>
      <c r="Q485" s="117">
        <f t="shared" si="47"/>
        <v>0</v>
      </c>
    </row>
    <row r="486" spans="1:17" ht="15" x14ac:dyDescent="0.2">
      <c r="A486" s="88">
        <v>468</v>
      </c>
      <c r="B486" s="115">
        <f>VLOOKUP($A486,'DO NOT MODIFY'!$A$5:$S$631,2,FALSE)</f>
        <v>0</v>
      </c>
      <c r="C486" s="115">
        <f>VLOOKUP($A486,'DO NOT MODIFY'!$A$5:$S$631,3,FALSE)</f>
        <v>0</v>
      </c>
      <c r="D486" s="116" t="str">
        <f>VLOOKUP($A486,'DO NOT MODIFY'!$A$5:$S$631,4,FALSE)</f>
        <v>Penstemon x mexicali 'Red Rocks'®</v>
      </c>
      <c r="E486" s="116" t="str">
        <f>VLOOKUP($A486,'DO NOT MODIFY'!$A$5:$S$631,5,FALSE)</f>
        <v>Red Rocks® Penstemon</v>
      </c>
      <c r="F486" s="115" t="str">
        <f>VLOOKUP($A486,'DO NOT MODIFY'!$A$5:$S$631,7,FALSE)</f>
        <v>low</v>
      </c>
      <c r="G486" s="115">
        <f>VLOOKUP($A486,'DO NOT MODIFY'!$A$5:$S$631,6,FALSE)</f>
        <v>8</v>
      </c>
      <c r="H486" s="151"/>
      <c r="I486" s="148" t="str">
        <f>VLOOKUP($A486,'DO NOT MODIFY'!$A$5:$S$631,10,FALSE)</f>
        <v>#1</v>
      </c>
      <c r="J486" s="115">
        <f>VLOOKUP($A486,'DO NOT MODIFY'!$A$5:$S$631,11,FALSE)</f>
        <v>0.5</v>
      </c>
      <c r="K486" s="115">
        <f>VLOOKUP($A486,'DO NOT MODIFY'!$A$5:$S$631,12,FALSE)</f>
        <v>2E-3</v>
      </c>
      <c r="L486" s="117">
        <f t="shared" si="42"/>
        <v>0</v>
      </c>
      <c r="M486" s="117">
        <f t="shared" si="43"/>
        <v>0</v>
      </c>
      <c r="N486" s="117">
        <f t="shared" si="44"/>
        <v>0</v>
      </c>
      <c r="O486" s="117">
        <f t="shared" si="45"/>
        <v>0</v>
      </c>
      <c r="P486" s="117">
        <f t="shared" si="46"/>
        <v>0</v>
      </c>
      <c r="Q486" s="117">
        <f t="shared" si="47"/>
        <v>0</v>
      </c>
    </row>
    <row r="487" spans="1:17" ht="15" x14ac:dyDescent="0.2">
      <c r="A487" s="88">
        <v>469</v>
      </c>
      <c r="B487" s="115">
        <f>VLOOKUP($A487,'DO NOT MODIFY'!$A$5:$S$631,2,FALSE)</f>
        <v>0</v>
      </c>
      <c r="C487" s="115">
        <f>VLOOKUP($A487,'DO NOT MODIFY'!$A$5:$S$631,3,FALSE)</f>
        <v>0</v>
      </c>
      <c r="D487" s="116" t="str">
        <f>VLOOKUP($A487,'DO NOT MODIFY'!$A$5:$S$631,4,FALSE)</f>
        <v>Penstemon x mexicali 'Pikes Peak Purple'®</v>
      </c>
      <c r="E487" s="116" t="str">
        <f>VLOOKUP($A487,'DO NOT MODIFY'!$A$5:$S$631,5,FALSE)</f>
        <v>Pikes Peak Purple® Penstemon</v>
      </c>
      <c r="F487" s="115" t="str">
        <f>VLOOKUP($A487,'DO NOT MODIFY'!$A$5:$S$631,7,FALSE)</f>
        <v>low</v>
      </c>
      <c r="G487" s="115">
        <f>VLOOKUP($A487,'DO NOT MODIFY'!$A$5:$S$631,6,FALSE)</f>
        <v>8</v>
      </c>
      <c r="H487" s="151"/>
      <c r="I487" s="148" t="str">
        <f>VLOOKUP($A487,'DO NOT MODIFY'!$A$5:$S$631,10,FALSE)</f>
        <v>#1</v>
      </c>
      <c r="J487" s="115">
        <f>VLOOKUP($A487,'DO NOT MODIFY'!$A$5:$S$631,11,FALSE)</f>
        <v>0.5</v>
      </c>
      <c r="K487" s="115">
        <f>VLOOKUP($A487,'DO NOT MODIFY'!$A$5:$S$631,12,FALSE)</f>
        <v>2E-3</v>
      </c>
      <c r="L487" s="117">
        <f t="shared" si="42"/>
        <v>0</v>
      </c>
      <c r="M487" s="117">
        <f t="shared" si="43"/>
        <v>0</v>
      </c>
      <c r="N487" s="117">
        <f t="shared" si="44"/>
        <v>0</v>
      </c>
      <c r="O487" s="117">
        <f t="shared" si="45"/>
        <v>0</v>
      </c>
      <c r="P487" s="117">
        <f t="shared" si="46"/>
        <v>0</v>
      </c>
      <c r="Q487" s="117">
        <f t="shared" si="47"/>
        <v>0</v>
      </c>
    </row>
    <row r="488" spans="1:17" ht="15" x14ac:dyDescent="0.2">
      <c r="A488" s="88">
        <v>470</v>
      </c>
      <c r="B488" s="115">
        <f>VLOOKUP($A488,'DO NOT MODIFY'!$A$5:$S$631,2,FALSE)</f>
        <v>0</v>
      </c>
      <c r="C488" s="115">
        <f>VLOOKUP($A488,'DO NOT MODIFY'!$A$5:$S$631,3,FALSE)</f>
        <v>0</v>
      </c>
      <c r="D488" s="116" t="str">
        <f>VLOOKUP($A488,'DO NOT MODIFY'!$A$5:$S$631,4,FALSE)</f>
        <v>Penstemon x mexicali 'Carolyn's Hope'®</v>
      </c>
      <c r="E488" s="116" t="str">
        <f>VLOOKUP($A488,'DO NOT MODIFY'!$A$5:$S$631,5,FALSE)</f>
        <v>Carolyn's Hope® Pink Penstemon</v>
      </c>
      <c r="F488" s="115" t="str">
        <f>VLOOKUP($A488,'DO NOT MODIFY'!$A$5:$S$631,7,FALSE)</f>
        <v>low</v>
      </c>
      <c r="G488" s="115">
        <f>VLOOKUP($A488,'DO NOT MODIFY'!$A$5:$S$631,6,FALSE)</f>
        <v>8</v>
      </c>
      <c r="H488" s="151"/>
      <c r="I488" s="148" t="str">
        <f>VLOOKUP($A488,'DO NOT MODIFY'!$A$5:$S$631,10,FALSE)</f>
        <v>#1</v>
      </c>
      <c r="J488" s="115">
        <f>VLOOKUP($A488,'DO NOT MODIFY'!$A$5:$S$631,11,FALSE)</f>
        <v>0.5</v>
      </c>
      <c r="K488" s="115">
        <f>VLOOKUP($A488,'DO NOT MODIFY'!$A$5:$S$631,12,FALSE)</f>
        <v>2E-3</v>
      </c>
      <c r="L488" s="117">
        <f t="shared" si="42"/>
        <v>0</v>
      </c>
      <c r="M488" s="117">
        <f t="shared" si="43"/>
        <v>0</v>
      </c>
      <c r="N488" s="117">
        <f t="shared" si="44"/>
        <v>0</v>
      </c>
      <c r="O488" s="117">
        <f t="shared" si="45"/>
        <v>0</v>
      </c>
      <c r="P488" s="117">
        <f t="shared" si="46"/>
        <v>0</v>
      </c>
      <c r="Q488" s="117">
        <f t="shared" si="47"/>
        <v>0</v>
      </c>
    </row>
    <row r="489" spans="1:17" ht="15" x14ac:dyDescent="0.2">
      <c r="A489" s="88">
        <v>471</v>
      </c>
      <c r="B489" s="115">
        <f>VLOOKUP($A489,'DO NOT MODIFY'!$A$5:$S$631,2,FALSE)</f>
        <v>0</v>
      </c>
      <c r="C489" s="115">
        <f>VLOOKUP($A489,'DO NOT MODIFY'!$A$5:$S$631,3,FALSE)</f>
        <v>0</v>
      </c>
      <c r="D489" s="116" t="str">
        <f>VLOOKUP($A489,'DO NOT MODIFY'!$A$5:$S$631,4,FALSE)</f>
        <v>Penstemon x mexicali 'PWIN03S'®</v>
      </c>
      <c r="E489" s="116" t="str">
        <f>VLOOKUP($A489,'DO NOT MODIFY'!$A$5:$S$631,5,FALSE)</f>
        <v>Windwalker® Penstemon</v>
      </c>
      <c r="F489" s="115" t="str">
        <f>VLOOKUP($A489,'DO NOT MODIFY'!$A$5:$S$631,7,FALSE)</f>
        <v>low</v>
      </c>
      <c r="G489" s="115">
        <f>VLOOKUP($A489,'DO NOT MODIFY'!$A$5:$S$631,6,FALSE)</f>
        <v>8</v>
      </c>
      <c r="H489" s="151"/>
      <c r="I489" s="148" t="str">
        <f>VLOOKUP($A489,'DO NOT MODIFY'!$A$5:$S$631,10,FALSE)</f>
        <v>#1</v>
      </c>
      <c r="J489" s="115">
        <f>VLOOKUP($A489,'DO NOT MODIFY'!$A$5:$S$631,11,FALSE)</f>
        <v>0.5</v>
      </c>
      <c r="K489" s="115">
        <f>VLOOKUP($A489,'DO NOT MODIFY'!$A$5:$S$631,12,FALSE)</f>
        <v>2E-3</v>
      </c>
      <c r="L489" s="117">
        <f t="shared" si="42"/>
        <v>0</v>
      </c>
      <c r="M489" s="117">
        <f t="shared" si="43"/>
        <v>0</v>
      </c>
      <c r="N489" s="117">
        <f t="shared" si="44"/>
        <v>0</v>
      </c>
      <c r="O489" s="117">
        <f t="shared" si="45"/>
        <v>0</v>
      </c>
      <c r="P489" s="117">
        <f t="shared" si="46"/>
        <v>0</v>
      </c>
      <c r="Q489" s="117">
        <f t="shared" si="47"/>
        <v>0</v>
      </c>
    </row>
    <row r="490" spans="1:17" ht="15" x14ac:dyDescent="0.2">
      <c r="A490" s="88">
        <v>472</v>
      </c>
      <c r="B490" s="115">
        <f>VLOOKUP($A490,'DO NOT MODIFY'!$A$5:$S$631,2,FALSE)</f>
        <v>0</v>
      </c>
      <c r="C490" s="115">
        <f>VLOOKUP($A490,'DO NOT MODIFY'!$A$5:$S$631,3,FALSE)</f>
        <v>0</v>
      </c>
      <c r="D490" s="116" t="str">
        <f>VLOOKUP($A490,'DO NOT MODIFY'!$A$5:$S$631,4,FALSE)</f>
        <v xml:space="preserve">Penstemon palmeri                                 </v>
      </c>
      <c r="E490" s="116" t="str">
        <f>VLOOKUP($A490,'DO NOT MODIFY'!$A$5:$S$631,5,FALSE)</f>
        <v>Palmer Penstemon</v>
      </c>
      <c r="F490" s="115" t="str">
        <f>VLOOKUP($A490,'DO NOT MODIFY'!$A$5:$S$631,7,FALSE)</f>
        <v>low</v>
      </c>
      <c r="G490" s="115">
        <f>VLOOKUP($A490,'DO NOT MODIFY'!$A$5:$S$631,6,FALSE)</f>
        <v>10</v>
      </c>
      <c r="H490" s="151"/>
      <c r="I490" s="148" t="str">
        <f>VLOOKUP($A490,'DO NOT MODIFY'!$A$5:$S$631,10,FALSE)</f>
        <v>#1</v>
      </c>
      <c r="J490" s="115">
        <f>VLOOKUP($A490,'DO NOT MODIFY'!$A$5:$S$631,11,FALSE)</f>
        <v>0.5</v>
      </c>
      <c r="K490" s="115">
        <f>VLOOKUP($A490,'DO NOT MODIFY'!$A$5:$S$631,12,FALSE)</f>
        <v>2E-3</v>
      </c>
      <c r="L490" s="117">
        <f t="shared" si="42"/>
        <v>0</v>
      </c>
      <c r="M490" s="117">
        <f t="shared" si="43"/>
        <v>0</v>
      </c>
      <c r="N490" s="117">
        <f t="shared" si="44"/>
        <v>0</v>
      </c>
      <c r="O490" s="117">
        <f t="shared" si="45"/>
        <v>0</v>
      </c>
      <c r="P490" s="117">
        <f t="shared" si="46"/>
        <v>0</v>
      </c>
      <c r="Q490" s="117">
        <f t="shared" si="47"/>
        <v>0</v>
      </c>
    </row>
    <row r="491" spans="1:17" ht="15" x14ac:dyDescent="0.2">
      <c r="A491" s="88">
        <v>473</v>
      </c>
      <c r="B491" s="115">
        <f>VLOOKUP($A491,'DO NOT MODIFY'!$A$5:$S$631,2,FALSE)</f>
        <v>0</v>
      </c>
      <c r="C491" s="115">
        <f>VLOOKUP($A491,'DO NOT MODIFY'!$A$5:$S$631,3,FALSE)</f>
        <v>0</v>
      </c>
      <c r="D491" s="116" t="str">
        <f>VLOOKUP($A491,'DO NOT MODIFY'!$A$5:$S$631,4,FALSE)</f>
        <v xml:space="preserve">Penstemon pinifolius                              </v>
      </c>
      <c r="E491" s="116" t="str">
        <f>VLOOKUP($A491,'DO NOT MODIFY'!$A$5:$S$631,5,FALSE)</f>
        <v>Pineleaf Penstemon</v>
      </c>
      <c r="F491" s="115" t="str">
        <f>VLOOKUP($A491,'DO NOT MODIFY'!$A$5:$S$631,7,FALSE)</f>
        <v>low</v>
      </c>
      <c r="G491" s="115">
        <f>VLOOKUP($A491,'DO NOT MODIFY'!$A$5:$S$631,6,FALSE)</f>
        <v>10</v>
      </c>
      <c r="H491" s="151"/>
      <c r="I491" s="148" t="str">
        <f>VLOOKUP($A491,'DO NOT MODIFY'!$A$5:$S$631,10,FALSE)</f>
        <v>#1</v>
      </c>
      <c r="J491" s="115">
        <f>VLOOKUP($A491,'DO NOT MODIFY'!$A$5:$S$631,11,FALSE)</f>
        <v>0.5</v>
      </c>
      <c r="K491" s="115">
        <f>VLOOKUP($A491,'DO NOT MODIFY'!$A$5:$S$631,12,FALSE)</f>
        <v>2E-3</v>
      </c>
      <c r="L491" s="117">
        <f t="shared" si="42"/>
        <v>0</v>
      </c>
      <c r="M491" s="117">
        <f t="shared" si="43"/>
        <v>0</v>
      </c>
      <c r="N491" s="117">
        <f t="shared" si="44"/>
        <v>0</v>
      </c>
      <c r="O491" s="117">
        <f t="shared" si="45"/>
        <v>0</v>
      </c>
      <c r="P491" s="117">
        <f t="shared" si="46"/>
        <v>0</v>
      </c>
      <c r="Q491" s="117">
        <f t="shared" si="47"/>
        <v>0</v>
      </c>
    </row>
    <row r="492" spans="1:17" ht="15" x14ac:dyDescent="0.2">
      <c r="A492" s="88">
        <v>474</v>
      </c>
      <c r="B492" s="115">
        <f>VLOOKUP($A492,'DO NOT MODIFY'!$A$5:$S$631,2,FALSE)</f>
        <v>0</v>
      </c>
      <c r="C492" s="115">
        <f>VLOOKUP($A492,'DO NOT MODIFY'!$A$5:$S$631,3,FALSE)</f>
        <v>0</v>
      </c>
      <c r="D492" s="116" t="str">
        <f>VLOOKUP($A492,'DO NOT MODIFY'!$A$5:$S$631,4,FALSE)</f>
        <v>Penstemon pseudospectabilis</v>
      </c>
      <c r="E492" s="116" t="str">
        <f>VLOOKUP($A492,'DO NOT MODIFY'!$A$5:$S$631,5,FALSE)</f>
        <v>Desert Beardtongue</v>
      </c>
      <c r="F492" s="115" t="str">
        <f>VLOOKUP($A492,'DO NOT MODIFY'!$A$5:$S$631,7,FALSE)</f>
        <v>very low</v>
      </c>
      <c r="G492" s="115">
        <f>VLOOKUP($A492,'DO NOT MODIFY'!$A$5:$S$631,6,FALSE)</f>
        <v>8</v>
      </c>
      <c r="H492" s="151"/>
      <c r="I492" s="148" t="str">
        <f>VLOOKUP($A492,'DO NOT MODIFY'!$A$5:$S$631,10,FALSE)</f>
        <v>#1</v>
      </c>
      <c r="J492" s="115">
        <f>VLOOKUP($A492,'DO NOT MODIFY'!$A$5:$S$631,11,FALSE)</f>
        <v>0.5</v>
      </c>
      <c r="K492" s="115">
        <f>VLOOKUP($A492,'DO NOT MODIFY'!$A$5:$S$631,12,FALSE)</f>
        <v>2E-3</v>
      </c>
      <c r="L492" s="117">
        <f t="shared" si="42"/>
        <v>0</v>
      </c>
      <c r="M492" s="117">
        <f t="shared" si="43"/>
        <v>0</v>
      </c>
      <c r="N492" s="117">
        <f t="shared" si="44"/>
        <v>0</v>
      </c>
      <c r="O492" s="117">
        <f t="shared" si="45"/>
        <v>0</v>
      </c>
      <c r="P492" s="117">
        <f t="shared" si="46"/>
        <v>0</v>
      </c>
      <c r="Q492" s="117">
        <f t="shared" si="47"/>
        <v>0</v>
      </c>
    </row>
    <row r="493" spans="1:17" ht="15" x14ac:dyDescent="0.2">
      <c r="A493" s="88">
        <v>475</v>
      </c>
      <c r="B493" s="115">
        <f>VLOOKUP($A493,'DO NOT MODIFY'!$A$5:$S$631,2,FALSE)</f>
        <v>0</v>
      </c>
      <c r="C493" s="115">
        <f>VLOOKUP($A493,'DO NOT MODIFY'!$A$5:$S$631,3,FALSE)</f>
        <v>0</v>
      </c>
      <c r="D493" s="116" t="str">
        <f>VLOOKUP($A493,'DO NOT MODIFY'!$A$5:$S$631,4,FALSE)</f>
        <v xml:space="preserve">Penstemon rostriflorus                            </v>
      </c>
      <c r="E493" s="116" t="str">
        <f>VLOOKUP($A493,'DO NOT MODIFY'!$A$5:$S$631,5,FALSE)</f>
        <v>Bridges' Penstemon</v>
      </c>
      <c r="F493" s="115" t="str">
        <f>VLOOKUP($A493,'DO NOT MODIFY'!$A$5:$S$631,7,FALSE)</f>
        <v>very low</v>
      </c>
      <c r="G493" s="115">
        <f>VLOOKUP($A493,'DO NOT MODIFY'!$A$5:$S$631,6,FALSE)</f>
        <v>10</v>
      </c>
      <c r="H493" s="151"/>
      <c r="I493" s="148" t="str">
        <f>VLOOKUP($A493,'DO NOT MODIFY'!$A$5:$S$631,10,FALSE)</f>
        <v>#1</v>
      </c>
      <c r="J493" s="115">
        <f>VLOOKUP($A493,'DO NOT MODIFY'!$A$5:$S$631,11,FALSE)</f>
        <v>0.5</v>
      </c>
      <c r="K493" s="115">
        <f>VLOOKUP($A493,'DO NOT MODIFY'!$A$5:$S$631,12,FALSE)</f>
        <v>2E-3</v>
      </c>
      <c r="L493" s="117">
        <f t="shared" si="42"/>
        <v>0</v>
      </c>
      <c r="M493" s="117">
        <f t="shared" si="43"/>
        <v>0</v>
      </c>
      <c r="N493" s="117">
        <f t="shared" si="44"/>
        <v>0</v>
      </c>
      <c r="O493" s="117">
        <f t="shared" si="45"/>
        <v>0</v>
      </c>
      <c r="P493" s="117">
        <f t="shared" si="46"/>
        <v>0</v>
      </c>
      <c r="Q493" s="117">
        <f t="shared" si="47"/>
        <v>0</v>
      </c>
    </row>
    <row r="494" spans="1:17" ht="15" x14ac:dyDescent="0.2">
      <c r="A494" s="88">
        <v>476</v>
      </c>
      <c r="B494" s="115">
        <f>VLOOKUP($A494,'DO NOT MODIFY'!$A$5:$S$631,2,FALSE)</f>
        <v>0</v>
      </c>
      <c r="C494" s="115">
        <f>VLOOKUP($A494,'DO NOT MODIFY'!$A$5:$S$631,3,FALSE)</f>
        <v>0</v>
      </c>
      <c r="D494" s="116" t="str">
        <f>VLOOKUP($A494,'DO NOT MODIFY'!$A$5:$S$631,4,FALSE)</f>
        <v xml:space="preserve">Penstemon strictus                                </v>
      </c>
      <c r="E494" s="116" t="str">
        <f>VLOOKUP($A494,'DO NOT MODIFY'!$A$5:$S$631,5,FALSE)</f>
        <v>Rocky Mountain Penstemon</v>
      </c>
      <c r="F494" s="115" t="str">
        <f>VLOOKUP($A494,'DO NOT MODIFY'!$A$5:$S$631,7,FALSE)</f>
        <v>low</v>
      </c>
      <c r="G494" s="115">
        <f>VLOOKUP($A494,'DO NOT MODIFY'!$A$5:$S$631,6,FALSE)</f>
        <v>10</v>
      </c>
      <c r="H494" s="151"/>
      <c r="I494" s="148" t="str">
        <f>VLOOKUP($A494,'DO NOT MODIFY'!$A$5:$S$631,10,FALSE)</f>
        <v>#1</v>
      </c>
      <c r="J494" s="115">
        <f>VLOOKUP($A494,'DO NOT MODIFY'!$A$5:$S$631,11,FALSE)</f>
        <v>0.5</v>
      </c>
      <c r="K494" s="115">
        <f>VLOOKUP($A494,'DO NOT MODIFY'!$A$5:$S$631,12,FALSE)</f>
        <v>2E-3</v>
      </c>
      <c r="L494" s="117">
        <f t="shared" si="42"/>
        <v>0</v>
      </c>
      <c r="M494" s="117">
        <f t="shared" si="43"/>
        <v>0</v>
      </c>
      <c r="N494" s="117">
        <f t="shared" si="44"/>
        <v>0</v>
      </c>
      <c r="O494" s="117">
        <f t="shared" si="45"/>
        <v>0</v>
      </c>
      <c r="P494" s="117">
        <f t="shared" si="46"/>
        <v>0</v>
      </c>
      <c r="Q494" s="117">
        <f t="shared" si="47"/>
        <v>0</v>
      </c>
    </row>
    <row r="495" spans="1:17" ht="15" x14ac:dyDescent="0.2">
      <c r="A495" s="88">
        <v>477</v>
      </c>
      <c r="B495" s="115">
        <f>VLOOKUP($A495,'DO NOT MODIFY'!$A$5:$S$631,2,FALSE)</f>
        <v>0</v>
      </c>
      <c r="C495" s="115">
        <f>VLOOKUP($A495,'DO NOT MODIFY'!$A$5:$S$631,3,FALSE)</f>
        <v>0</v>
      </c>
      <c r="D495" s="116" t="str">
        <f>VLOOKUP($A495,'DO NOT MODIFY'!$A$5:$S$631,4,FALSE)</f>
        <v xml:space="preserve">Penstemon utahensis                               </v>
      </c>
      <c r="E495" s="116" t="str">
        <f>VLOOKUP($A495,'DO NOT MODIFY'!$A$5:$S$631,5,FALSE)</f>
        <v>Utah Penstemon</v>
      </c>
      <c r="F495" s="115" t="str">
        <f>VLOOKUP($A495,'DO NOT MODIFY'!$A$5:$S$631,7,FALSE)</f>
        <v>low</v>
      </c>
      <c r="G495" s="115">
        <f>VLOOKUP($A495,'DO NOT MODIFY'!$A$5:$S$631,6,FALSE)</f>
        <v>10</v>
      </c>
      <c r="H495" s="151"/>
      <c r="I495" s="148" t="str">
        <f>VLOOKUP($A495,'DO NOT MODIFY'!$A$5:$S$631,10,FALSE)</f>
        <v>#1</v>
      </c>
      <c r="J495" s="115">
        <f>VLOOKUP($A495,'DO NOT MODIFY'!$A$5:$S$631,11,FALSE)</f>
        <v>0.5</v>
      </c>
      <c r="K495" s="115">
        <f>VLOOKUP($A495,'DO NOT MODIFY'!$A$5:$S$631,12,FALSE)</f>
        <v>2E-3</v>
      </c>
      <c r="L495" s="117">
        <f t="shared" si="42"/>
        <v>0</v>
      </c>
      <c r="M495" s="117">
        <f t="shared" si="43"/>
        <v>0</v>
      </c>
      <c r="N495" s="117">
        <f t="shared" si="44"/>
        <v>0</v>
      </c>
      <c r="O495" s="117">
        <f t="shared" si="45"/>
        <v>0</v>
      </c>
      <c r="P495" s="117">
        <f t="shared" si="46"/>
        <v>0</v>
      </c>
      <c r="Q495" s="117">
        <f t="shared" si="47"/>
        <v>0</v>
      </c>
    </row>
    <row r="496" spans="1:17" ht="15" x14ac:dyDescent="0.2">
      <c r="A496" s="88">
        <v>478</v>
      </c>
      <c r="B496" s="115">
        <f>VLOOKUP($A496,'DO NOT MODIFY'!$A$5:$S$631,2,FALSE)</f>
        <v>0</v>
      </c>
      <c r="C496" s="115">
        <f>VLOOKUP($A496,'DO NOT MODIFY'!$A$5:$S$631,3,FALSE)</f>
        <v>0</v>
      </c>
      <c r="D496" s="116" t="str">
        <f>VLOOKUP($A496,'DO NOT MODIFY'!$A$5:$S$631,4,FALSE)</f>
        <v xml:space="preserve">Penstemon whippleanus                             </v>
      </c>
      <c r="E496" s="116" t="str">
        <f>VLOOKUP($A496,'DO NOT MODIFY'!$A$5:$S$631,5,FALSE)</f>
        <v>Whipple's Penstemon</v>
      </c>
      <c r="F496" s="115" t="str">
        <f>VLOOKUP($A496,'DO NOT MODIFY'!$A$5:$S$631,7,FALSE)</f>
        <v>low</v>
      </c>
      <c r="G496" s="115">
        <f>VLOOKUP($A496,'DO NOT MODIFY'!$A$5:$S$631,6,FALSE)</f>
        <v>8</v>
      </c>
      <c r="H496" s="151"/>
      <c r="I496" s="148" t="str">
        <f>VLOOKUP($A496,'DO NOT MODIFY'!$A$5:$S$631,10,FALSE)</f>
        <v>#1</v>
      </c>
      <c r="J496" s="115">
        <f>VLOOKUP($A496,'DO NOT MODIFY'!$A$5:$S$631,11,FALSE)</f>
        <v>0.5</v>
      </c>
      <c r="K496" s="115">
        <f>VLOOKUP($A496,'DO NOT MODIFY'!$A$5:$S$631,12,FALSE)</f>
        <v>2E-3</v>
      </c>
      <c r="L496" s="117">
        <f t="shared" si="42"/>
        <v>0</v>
      </c>
      <c r="M496" s="117">
        <f t="shared" si="43"/>
        <v>0</v>
      </c>
      <c r="N496" s="117">
        <f t="shared" si="44"/>
        <v>0</v>
      </c>
      <c r="O496" s="117">
        <f t="shared" si="45"/>
        <v>0</v>
      </c>
      <c r="P496" s="117">
        <f t="shared" si="46"/>
        <v>0</v>
      </c>
      <c r="Q496" s="117">
        <f t="shared" si="47"/>
        <v>0</v>
      </c>
    </row>
    <row r="497" spans="1:17" ht="15" x14ac:dyDescent="0.2">
      <c r="A497" s="88">
        <v>479</v>
      </c>
      <c r="B497" s="115">
        <f>VLOOKUP($A497,'DO NOT MODIFY'!$A$5:$S$631,2,FALSE)</f>
        <v>0</v>
      </c>
      <c r="C497" s="115">
        <f>VLOOKUP($A497,'DO NOT MODIFY'!$A$5:$S$631,3,FALSE)</f>
        <v>0</v>
      </c>
      <c r="D497" s="116" t="str">
        <f>VLOOKUP($A497,'DO NOT MODIFY'!$A$5:$S$631,4,FALSE)</f>
        <v xml:space="preserve">Perovskia atriplicifolia </v>
      </c>
      <c r="E497" s="116" t="str">
        <f>VLOOKUP($A497,'DO NOT MODIFY'!$A$5:$S$631,5,FALSE)</f>
        <v xml:space="preserve">Russian Sage </v>
      </c>
      <c r="F497" s="115" t="str">
        <f>VLOOKUP($A497,'DO NOT MODIFY'!$A$5:$S$631,7,FALSE)</f>
        <v>low</v>
      </c>
      <c r="G497" s="115">
        <f>VLOOKUP($A497,'DO NOT MODIFY'!$A$5:$S$631,6,FALSE)</f>
        <v>10</v>
      </c>
      <c r="H497" s="151"/>
      <c r="I497" s="148" t="str">
        <f>VLOOKUP($A497,'DO NOT MODIFY'!$A$5:$S$631,10,FALSE)</f>
        <v>#1</v>
      </c>
      <c r="J497" s="115">
        <f>VLOOKUP($A497,'DO NOT MODIFY'!$A$5:$S$631,11,FALSE)</f>
        <v>1</v>
      </c>
      <c r="K497" s="115">
        <f>VLOOKUP($A497,'DO NOT MODIFY'!$A$5:$S$631,12,FALSE)</f>
        <v>4.0000000000000001E-3</v>
      </c>
      <c r="L497" s="117">
        <f t="shared" si="42"/>
        <v>0</v>
      </c>
      <c r="M497" s="117">
        <f t="shared" si="43"/>
        <v>0</v>
      </c>
      <c r="N497" s="117">
        <f t="shared" si="44"/>
        <v>0</v>
      </c>
      <c r="O497" s="117">
        <f t="shared" si="45"/>
        <v>0</v>
      </c>
      <c r="P497" s="117">
        <f t="shared" si="46"/>
        <v>0</v>
      </c>
      <c r="Q497" s="117">
        <f t="shared" si="47"/>
        <v>0</v>
      </c>
    </row>
    <row r="498" spans="1:17" ht="15" x14ac:dyDescent="0.2">
      <c r="A498" s="88">
        <v>480</v>
      </c>
      <c r="B498" s="115">
        <f>VLOOKUP($A498,'DO NOT MODIFY'!$A$5:$S$631,2,FALSE)</f>
        <v>0</v>
      </c>
      <c r="C498" s="115">
        <f>VLOOKUP($A498,'DO NOT MODIFY'!$A$5:$S$631,3,FALSE)</f>
        <v>0</v>
      </c>
      <c r="D498" s="116" t="str">
        <f>VLOOKUP($A498,'DO NOT MODIFY'!$A$5:$S$631,4,FALSE)</f>
        <v xml:space="preserve">Persicaria affinis </v>
      </c>
      <c r="E498" s="116" t="str">
        <f>VLOOKUP($A498,'DO NOT MODIFY'!$A$5:$S$631,5,FALSE)</f>
        <v xml:space="preserve">Himalayan Border Jewel </v>
      </c>
      <c r="F498" s="115" t="str">
        <f>VLOOKUP($A498,'DO NOT MODIFY'!$A$5:$S$631,7,FALSE)</f>
        <v>low</v>
      </c>
      <c r="G498" s="115">
        <f>VLOOKUP($A498,'DO NOT MODIFY'!$A$5:$S$631,6,FALSE)</f>
        <v>3</v>
      </c>
      <c r="H498" s="151"/>
      <c r="I498" s="148" t="str">
        <f>VLOOKUP($A498,'DO NOT MODIFY'!$A$5:$S$631,10,FALSE)</f>
        <v>#1</v>
      </c>
      <c r="J498" s="115">
        <f>VLOOKUP($A498,'DO NOT MODIFY'!$A$5:$S$631,11,FALSE)</f>
        <v>1</v>
      </c>
      <c r="K498" s="115">
        <f>VLOOKUP($A498,'DO NOT MODIFY'!$A$5:$S$631,12,FALSE)</f>
        <v>4.0000000000000001E-3</v>
      </c>
      <c r="L498" s="117">
        <f t="shared" si="42"/>
        <v>0</v>
      </c>
      <c r="M498" s="117">
        <f t="shared" si="43"/>
        <v>0</v>
      </c>
      <c r="N498" s="117">
        <f t="shared" si="44"/>
        <v>0</v>
      </c>
      <c r="O498" s="117">
        <f t="shared" si="45"/>
        <v>0</v>
      </c>
      <c r="P498" s="117">
        <f t="shared" si="46"/>
        <v>0</v>
      </c>
      <c r="Q498" s="117">
        <f t="shared" si="47"/>
        <v>0</v>
      </c>
    </row>
    <row r="499" spans="1:17" ht="15" x14ac:dyDescent="0.2">
      <c r="A499" s="88">
        <v>481</v>
      </c>
      <c r="B499" s="115">
        <f>VLOOKUP($A499,'DO NOT MODIFY'!$A$5:$S$631,2,FALSE)</f>
        <v>0</v>
      </c>
      <c r="C499" s="115">
        <f>VLOOKUP($A499,'DO NOT MODIFY'!$A$5:$S$631,3,FALSE)</f>
        <v>0</v>
      </c>
      <c r="D499" s="116" t="str">
        <f>VLOOKUP($A499,'DO NOT MODIFY'!$A$5:$S$631,4,FALSE)</f>
        <v xml:space="preserve">Phlomis cashmeriana </v>
      </c>
      <c r="E499" s="116" t="str">
        <f>VLOOKUP($A499,'DO NOT MODIFY'!$A$5:$S$631,5,FALSE)</f>
        <v xml:space="preserve">Kashmir Sage </v>
      </c>
      <c r="F499" s="115" t="str">
        <f>VLOOKUP($A499,'DO NOT MODIFY'!$A$5:$S$631,7,FALSE)</f>
        <v>moderate</v>
      </c>
      <c r="G499" s="115">
        <f>VLOOKUP($A499,'DO NOT MODIFY'!$A$5:$S$631,6,FALSE)</f>
        <v>10</v>
      </c>
      <c r="H499" s="151"/>
      <c r="I499" s="148" t="str">
        <f>VLOOKUP($A499,'DO NOT MODIFY'!$A$5:$S$631,10,FALSE)</f>
        <v>#1</v>
      </c>
      <c r="J499" s="115">
        <f>VLOOKUP($A499,'DO NOT MODIFY'!$A$5:$S$631,11,FALSE)</f>
        <v>1</v>
      </c>
      <c r="K499" s="115">
        <f>VLOOKUP($A499,'DO NOT MODIFY'!$A$5:$S$631,12,FALSE)</f>
        <v>4.0000000000000001E-3</v>
      </c>
      <c r="L499" s="117">
        <f t="shared" si="42"/>
        <v>0</v>
      </c>
      <c r="M499" s="117">
        <f t="shared" si="43"/>
        <v>0</v>
      </c>
      <c r="N499" s="117">
        <f t="shared" si="44"/>
        <v>0</v>
      </c>
      <c r="O499" s="117">
        <f t="shared" si="45"/>
        <v>1</v>
      </c>
      <c r="P499" s="117">
        <f t="shared" si="46"/>
        <v>0</v>
      </c>
      <c r="Q499" s="117">
        <f t="shared" si="47"/>
        <v>0</v>
      </c>
    </row>
    <row r="500" spans="1:17" ht="15" x14ac:dyDescent="0.2">
      <c r="A500" s="88">
        <v>482</v>
      </c>
      <c r="B500" s="115">
        <f>VLOOKUP($A500,'DO NOT MODIFY'!$A$5:$S$631,2,FALSE)</f>
        <v>0</v>
      </c>
      <c r="C500" s="115">
        <f>VLOOKUP($A500,'DO NOT MODIFY'!$A$5:$S$631,3,FALSE)</f>
        <v>0</v>
      </c>
      <c r="D500" s="116" t="str">
        <f>VLOOKUP($A500,'DO NOT MODIFY'!$A$5:$S$631,4,FALSE)</f>
        <v>Phlomis russeliana</v>
      </c>
      <c r="E500" s="116" t="str">
        <f>VLOOKUP($A500,'DO NOT MODIFY'!$A$5:$S$631,5,FALSE)</f>
        <v>Himalayan Sage</v>
      </c>
      <c r="F500" s="115" t="str">
        <f>VLOOKUP($A500,'DO NOT MODIFY'!$A$5:$S$631,7,FALSE)</f>
        <v>moderate</v>
      </c>
      <c r="G500" s="115">
        <f>VLOOKUP($A500,'DO NOT MODIFY'!$A$5:$S$631,6,FALSE)</f>
        <v>10</v>
      </c>
      <c r="H500" s="151"/>
      <c r="I500" s="148" t="str">
        <f>VLOOKUP($A500,'DO NOT MODIFY'!$A$5:$S$631,10,FALSE)</f>
        <v>#1</v>
      </c>
      <c r="J500" s="115">
        <f>VLOOKUP($A500,'DO NOT MODIFY'!$A$5:$S$631,11,FALSE)</f>
        <v>1</v>
      </c>
      <c r="K500" s="115">
        <f>VLOOKUP($A500,'DO NOT MODIFY'!$A$5:$S$631,12,FALSE)</f>
        <v>4.0000000000000001E-3</v>
      </c>
      <c r="L500" s="117">
        <f t="shared" si="42"/>
        <v>0</v>
      </c>
      <c r="M500" s="117">
        <f t="shared" si="43"/>
        <v>0</v>
      </c>
      <c r="N500" s="117">
        <f t="shared" si="44"/>
        <v>0</v>
      </c>
      <c r="O500" s="117">
        <f t="shared" si="45"/>
        <v>1</v>
      </c>
      <c r="P500" s="117">
        <f t="shared" si="46"/>
        <v>0</v>
      </c>
      <c r="Q500" s="117">
        <f t="shared" si="47"/>
        <v>0</v>
      </c>
    </row>
    <row r="501" spans="1:17" ht="15" x14ac:dyDescent="0.2">
      <c r="A501" s="88">
        <v>483</v>
      </c>
      <c r="B501" s="115">
        <f>VLOOKUP($A501,'DO NOT MODIFY'!$A$5:$S$631,2,FALSE)</f>
        <v>0</v>
      </c>
      <c r="C501" s="115">
        <f>VLOOKUP($A501,'DO NOT MODIFY'!$A$5:$S$631,3,FALSE)</f>
        <v>0</v>
      </c>
      <c r="D501" s="116" t="str">
        <f>VLOOKUP($A501,'DO NOT MODIFY'!$A$5:$S$631,4,FALSE)</f>
        <v>Phlox bifida</v>
      </c>
      <c r="E501" s="116" t="str">
        <f>VLOOKUP($A501,'DO NOT MODIFY'!$A$5:$S$631,5,FALSE)</f>
        <v>Snowmass® Phlox</v>
      </c>
      <c r="F501" s="115" t="str">
        <f>VLOOKUP($A501,'DO NOT MODIFY'!$A$5:$S$631,7,FALSE)</f>
        <v>moderate</v>
      </c>
      <c r="G501" s="115">
        <f>VLOOKUP($A501,'DO NOT MODIFY'!$A$5:$S$631,6,FALSE)</f>
        <v>10</v>
      </c>
      <c r="H501" s="151"/>
      <c r="I501" s="148" t="str">
        <f>VLOOKUP($A501,'DO NOT MODIFY'!$A$5:$S$631,10,FALSE)</f>
        <v>#1</v>
      </c>
      <c r="J501" s="115">
        <f>VLOOKUP($A501,'DO NOT MODIFY'!$A$5:$S$631,11,FALSE)</f>
        <v>1</v>
      </c>
      <c r="K501" s="115">
        <f>VLOOKUP($A501,'DO NOT MODIFY'!$A$5:$S$631,12,FALSE)</f>
        <v>4.0000000000000001E-3</v>
      </c>
      <c r="L501" s="117">
        <f t="shared" si="42"/>
        <v>0</v>
      </c>
      <c r="M501" s="117">
        <f t="shared" si="43"/>
        <v>0</v>
      </c>
      <c r="N501" s="117">
        <f t="shared" si="44"/>
        <v>0</v>
      </c>
      <c r="O501" s="117">
        <f t="shared" si="45"/>
        <v>1</v>
      </c>
      <c r="P501" s="117">
        <f t="shared" si="46"/>
        <v>0</v>
      </c>
      <c r="Q501" s="117">
        <f t="shared" si="47"/>
        <v>0</v>
      </c>
    </row>
    <row r="502" spans="1:17" ht="15" x14ac:dyDescent="0.2">
      <c r="A502" s="88">
        <v>484</v>
      </c>
      <c r="B502" s="115">
        <f>VLOOKUP($A502,'DO NOT MODIFY'!$A$5:$S$631,2,FALSE)</f>
        <v>0</v>
      </c>
      <c r="C502" s="115">
        <f>VLOOKUP($A502,'DO NOT MODIFY'!$A$5:$S$631,3,FALSE)</f>
        <v>0</v>
      </c>
      <c r="D502" s="116" t="str">
        <f>VLOOKUP($A502,'DO NOT MODIFY'!$A$5:$S$631,4,FALSE)</f>
        <v>Phlox paniculata</v>
      </c>
      <c r="E502" s="116" t="str">
        <f>VLOOKUP($A502,'DO NOT MODIFY'!$A$5:$S$631,5,FALSE)</f>
        <v>Garden Phlox</v>
      </c>
      <c r="F502" s="115" t="str">
        <f>VLOOKUP($A502,'DO NOT MODIFY'!$A$5:$S$631,7,FALSE)</f>
        <v>moderate</v>
      </c>
      <c r="G502" s="115">
        <f>VLOOKUP($A502,'DO NOT MODIFY'!$A$5:$S$631,6,FALSE)</f>
        <v>10</v>
      </c>
      <c r="H502" s="151"/>
      <c r="I502" s="148" t="str">
        <f>VLOOKUP($A502,'DO NOT MODIFY'!$A$5:$S$631,10,FALSE)</f>
        <v>#1</v>
      </c>
      <c r="J502" s="115">
        <f>VLOOKUP($A502,'DO NOT MODIFY'!$A$5:$S$631,11,FALSE)</f>
        <v>1</v>
      </c>
      <c r="K502" s="115">
        <f>VLOOKUP($A502,'DO NOT MODIFY'!$A$5:$S$631,12,FALSE)</f>
        <v>4.0000000000000001E-3</v>
      </c>
      <c r="L502" s="117">
        <f t="shared" si="42"/>
        <v>0</v>
      </c>
      <c r="M502" s="117">
        <f t="shared" si="43"/>
        <v>0</v>
      </c>
      <c r="N502" s="117">
        <f t="shared" si="44"/>
        <v>0</v>
      </c>
      <c r="O502" s="117">
        <f t="shared" si="45"/>
        <v>1</v>
      </c>
      <c r="P502" s="117">
        <f t="shared" si="46"/>
        <v>0</v>
      </c>
      <c r="Q502" s="117">
        <f t="shared" si="47"/>
        <v>0</v>
      </c>
    </row>
    <row r="503" spans="1:17" ht="15" x14ac:dyDescent="0.2">
      <c r="A503" s="88">
        <v>485</v>
      </c>
      <c r="B503" s="115">
        <f>VLOOKUP($A503,'DO NOT MODIFY'!$A$5:$S$631,2,FALSE)</f>
        <v>0</v>
      </c>
      <c r="C503" s="115">
        <f>VLOOKUP($A503,'DO NOT MODIFY'!$A$5:$S$631,3,FALSE)</f>
        <v>0</v>
      </c>
      <c r="D503" s="116" t="str">
        <f>VLOOKUP($A503,'DO NOT MODIFY'!$A$5:$S$631,4,FALSE)</f>
        <v>Phlox subulata 'var'</v>
      </c>
      <c r="E503" s="116" t="str">
        <f>VLOOKUP($A503,'DO NOT MODIFY'!$A$5:$S$631,5,FALSE)</f>
        <v>Creeping Phlox</v>
      </c>
      <c r="F503" s="115" t="str">
        <f>VLOOKUP($A503,'DO NOT MODIFY'!$A$5:$S$631,7,FALSE)</f>
        <v>low</v>
      </c>
      <c r="G503" s="115">
        <f>VLOOKUP($A503,'DO NOT MODIFY'!$A$5:$S$631,6,FALSE)</f>
        <v>5</v>
      </c>
      <c r="H503" s="151"/>
      <c r="I503" s="148" t="str">
        <f>VLOOKUP($A503,'DO NOT MODIFY'!$A$5:$S$631,10,FALSE)</f>
        <v>#1</v>
      </c>
      <c r="J503" s="115">
        <f>VLOOKUP($A503,'DO NOT MODIFY'!$A$5:$S$631,11,FALSE)</f>
        <v>1</v>
      </c>
      <c r="K503" s="115">
        <f>VLOOKUP($A503,'DO NOT MODIFY'!$A$5:$S$631,12,FALSE)</f>
        <v>4.0000000000000001E-3</v>
      </c>
      <c r="L503" s="117">
        <f t="shared" si="42"/>
        <v>0</v>
      </c>
      <c r="M503" s="117">
        <f t="shared" si="43"/>
        <v>0</v>
      </c>
      <c r="N503" s="117">
        <f t="shared" si="44"/>
        <v>0</v>
      </c>
      <c r="O503" s="117">
        <f t="shared" si="45"/>
        <v>0</v>
      </c>
      <c r="P503" s="117">
        <f t="shared" si="46"/>
        <v>0</v>
      </c>
      <c r="Q503" s="117">
        <f t="shared" si="47"/>
        <v>0</v>
      </c>
    </row>
    <row r="504" spans="1:17" ht="15" x14ac:dyDescent="0.2">
      <c r="A504" s="88">
        <v>486</v>
      </c>
      <c r="B504" s="115">
        <f>VLOOKUP($A504,'DO NOT MODIFY'!$A$5:$S$631,2,FALSE)</f>
        <v>0</v>
      </c>
      <c r="C504" s="115">
        <f>VLOOKUP($A504,'DO NOT MODIFY'!$A$5:$S$631,3,FALSE)</f>
        <v>0</v>
      </c>
      <c r="D504" s="116" t="str">
        <f>VLOOKUP($A504,'DO NOT MODIFY'!$A$5:$S$631,4,FALSE)</f>
        <v xml:space="preserve">Platycodon grandiflorus </v>
      </c>
      <c r="E504" s="116" t="str">
        <f>VLOOKUP($A504,'DO NOT MODIFY'!$A$5:$S$631,5,FALSE)</f>
        <v xml:space="preserve">Ballon Flower </v>
      </c>
      <c r="F504" s="115" t="str">
        <f>VLOOKUP($A504,'DO NOT MODIFY'!$A$5:$S$631,7,FALSE)</f>
        <v>low</v>
      </c>
      <c r="G504" s="115">
        <f>VLOOKUP($A504,'DO NOT MODIFY'!$A$5:$S$631,6,FALSE)</f>
        <v>5</v>
      </c>
      <c r="H504" s="151"/>
      <c r="I504" s="148" t="str">
        <f>VLOOKUP($A504,'DO NOT MODIFY'!$A$5:$S$631,10,FALSE)</f>
        <v>#1</v>
      </c>
      <c r="J504" s="115">
        <f>VLOOKUP($A504,'DO NOT MODIFY'!$A$5:$S$631,11,FALSE)</f>
        <v>1</v>
      </c>
      <c r="K504" s="115">
        <f>VLOOKUP($A504,'DO NOT MODIFY'!$A$5:$S$631,12,FALSE)</f>
        <v>4.0000000000000001E-3</v>
      </c>
      <c r="L504" s="117">
        <f t="shared" si="42"/>
        <v>0</v>
      </c>
      <c r="M504" s="117">
        <f t="shared" si="43"/>
        <v>0</v>
      </c>
      <c r="N504" s="117">
        <f t="shared" si="44"/>
        <v>0</v>
      </c>
      <c r="O504" s="117">
        <f t="shared" si="45"/>
        <v>0</v>
      </c>
      <c r="P504" s="117">
        <f t="shared" si="46"/>
        <v>0</v>
      </c>
      <c r="Q504" s="117">
        <f t="shared" si="47"/>
        <v>0</v>
      </c>
    </row>
    <row r="505" spans="1:17" ht="15" x14ac:dyDescent="0.2">
      <c r="A505" s="88">
        <v>487</v>
      </c>
      <c r="B505" s="115">
        <f>VLOOKUP($A505,'DO NOT MODIFY'!$A$5:$S$631,2,FALSE)</f>
        <v>0</v>
      </c>
      <c r="C505" s="115">
        <f>VLOOKUP($A505,'DO NOT MODIFY'!$A$5:$S$631,3,FALSE)</f>
        <v>0</v>
      </c>
      <c r="D505" s="116" t="str">
        <f>VLOOKUP($A505,'DO NOT MODIFY'!$A$5:$S$631,4,FALSE)</f>
        <v xml:space="preserve">Polemonium caeruleum </v>
      </c>
      <c r="E505" s="116" t="str">
        <f>VLOOKUP($A505,'DO NOT MODIFY'!$A$5:$S$631,5,FALSE)</f>
        <v xml:space="preserve">Jacob's Ladder </v>
      </c>
      <c r="F505" s="115" t="str">
        <f>VLOOKUP($A505,'DO NOT MODIFY'!$A$5:$S$631,7,FALSE)</f>
        <v>moderate</v>
      </c>
      <c r="G505" s="115">
        <f>VLOOKUP($A505,'DO NOT MODIFY'!$A$5:$S$631,6,FALSE)</f>
        <v>10</v>
      </c>
      <c r="H505" s="151"/>
      <c r="I505" s="148" t="str">
        <f>VLOOKUP($A505,'DO NOT MODIFY'!$A$5:$S$631,10,FALSE)</f>
        <v>#1</v>
      </c>
      <c r="J505" s="115">
        <f>VLOOKUP($A505,'DO NOT MODIFY'!$A$5:$S$631,11,FALSE)</f>
        <v>1</v>
      </c>
      <c r="K505" s="115">
        <f>VLOOKUP($A505,'DO NOT MODIFY'!$A$5:$S$631,12,FALSE)</f>
        <v>4.0000000000000001E-3</v>
      </c>
      <c r="L505" s="117">
        <f t="shared" si="42"/>
        <v>0</v>
      </c>
      <c r="M505" s="117">
        <f t="shared" si="43"/>
        <v>0</v>
      </c>
      <c r="N505" s="117">
        <f t="shared" si="44"/>
        <v>0</v>
      </c>
      <c r="O505" s="117">
        <f t="shared" si="45"/>
        <v>1</v>
      </c>
      <c r="P505" s="117">
        <f t="shared" si="46"/>
        <v>0</v>
      </c>
      <c r="Q505" s="117">
        <f t="shared" si="47"/>
        <v>0</v>
      </c>
    </row>
    <row r="506" spans="1:17" ht="15" x14ac:dyDescent="0.2">
      <c r="A506" s="88">
        <v>488</v>
      </c>
      <c r="B506" s="115">
        <f>VLOOKUP($A506,'DO NOT MODIFY'!$A$5:$S$631,2,FALSE)</f>
        <v>0</v>
      </c>
      <c r="C506" s="115">
        <f>VLOOKUP($A506,'DO NOT MODIFY'!$A$5:$S$631,3,FALSE)</f>
        <v>0</v>
      </c>
      <c r="D506" s="116" t="str">
        <f>VLOOKUP($A506,'DO NOT MODIFY'!$A$5:$S$631,4,FALSE)</f>
        <v>Potentilla napalensis 'Miss Willmott'</v>
      </c>
      <c r="E506" s="116" t="str">
        <f>VLOOKUP($A506,'DO NOT MODIFY'!$A$5:$S$631,5,FALSE)</f>
        <v>Miss Wilmott Cinquefoil</v>
      </c>
      <c r="F506" s="115" t="str">
        <f>VLOOKUP($A506,'DO NOT MODIFY'!$A$5:$S$631,7,FALSE)</f>
        <v>moderate</v>
      </c>
      <c r="G506" s="115">
        <f>VLOOKUP($A506,'DO NOT MODIFY'!$A$5:$S$631,6,FALSE)</f>
        <v>10</v>
      </c>
      <c r="H506" s="151"/>
      <c r="I506" s="148" t="str">
        <f>VLOOKUP($A506,'DO NOT MODIFY'!$A$5:$S$631,10,FALSE)</f>
        <v>#1</v>
      </c>
      <c r="J506" s="115">
        <f>VLOOKUP($A506,'DO NOT MODIFY'!$A$5:$S$631,11,FALSE)</f>
        <v>1</v>
      </c>
      <c r="K506" s="115">
        <f>VLOOKUP($A506,'DO NOT MODIFY'!$A$5:$S$631,12,FALSE)</f>
        <v>4.0000000000000001E-3</v>
      </c>
      <c r="L506" s="117">
        <f t="shared" si="42"/>
        <v>0</v>
      </c>
      <c r="M506" s="117">
        <f t="shared" si="43"/>
        <v>0</v>
      </c>
      <c r="N506" s="117">
        <f t="shared" si="44"/>
        <v>0</v>
      </c>
      <c r="O506" s="117">
        <f t="shared" si="45"/>
        <v>1</v>
      </c>
      <c r="P506" s="117">
        <f t="shared" si="46"/>
        <v>0</v>
      </c>
      <c r="Q506" s="117">
        <f t="shared" si="47"/>
        <v>0</v>
      </c>
    </row>
    <row r="507" spans="1:17" ht="15" x14ac:dyDescent="0.2">
      <c r="A507" s="88">
        <v>489</v>
      </c>
      <c r="B507" s="115">
        <f>VLOOKUP($A507,'DO NOT MODIFY'!$A$5:$S$631,2,FALSE)</f>
        <v>0</v>
      </c>
      <c r="C507" s="115">
        <f>VLOOKUP($A507,'DO NOT MODIFY'!$A$5:$S$631,3,FALSE)</f>
        <v>0</v>
      </c>
      <c r="D507" s="116" t="str">
        <f>VLOOKUP($A507,'DO NOT MODIFY'!$A$5:$S$631,4,FALSE)</f>
        <v>Potentilla neumanniana</v>
      </c>
      <c r="E507" s="116" t="str">
        <f>VLOOKUP($A507,'DO NOT MODIFY'!$A$5:$S$631,5,FALSE)</f>
        <v>Creeping Cinquefoil</v>
      </c>
      <c r="F507" s="115" t="str">
        <f>VLOOKUP($A507,'DO NOT MODIFY'!$A$5:$S$631,7,FALSE)</f>
        <v>low</v>
      </c>
      <c r="G507" s="115">
        <f>VLOOKUP($A507,'DO NOT MODIFY'!$A$5:$S$631,6,FALSE)</f>
        <v>5</v>
      </c>
      <c r="H507" s="151"/>
      <c r="I507" s="148" t="str">
        <f>VLOOKUP($A507,'DO NOT MODIFY'!$A$5:$S$631,10,FALSE)</f>
        <v>#1</v>
      </c>
      <c r="J507" s="115">
        <f>VLOOKUP($A507,'DO NOT MODIFY'!$A$5:$S$631,11,FALSE)</f>
        <v>1</v>
      </c>
      <c r="K507" s="115">
        <f>VLOOKUP($A507,'DO NOT MODIFY'!$A$5:$S$631,12,FALSE)</f>
        <v>4.0000000000000001E-3</v>
      </c>
      <c r="L507" s="117">
        <f t="shared" si="42"/>
        <v>0</v>
      </c>
      <c r="M507" s="117">
        <f t="shared" si="43"/>
        <v>0</v>
      </c>
      <c r="N507" s="117">
        <f t="shared" si="44"/>
        <v>0</v>
      </c>
      <c r="O507" s="117">
        <f t="shared" si="45"/>
        <v>0</v>
      </c>
      <c r="P507" s="117">
        <f t="shared" si="46"/>
        <v>0</v>
      </c>
      <c r="Q507" s="117">
        <f t="shared" si="47"/>
        <v>0</v>
      </c>
    </row>
    <row r="508" spans="1:17" ht="15" x14ac:dyDescent="0.2">
      <c r="A508" s="88">
        <v>490</v>
      </c>
      <c r="B508" s="115">
        <f>VLOOKUP($A508,'DO NOT MODIFY'!$A$5:$S$631,2,FALSE)</f>
        <v>0</v>
      </c>
      <c r="C508" s="115">
        <f>VLOOKUP($A508,'DO NOT MODIFY'!$A$5:$S$631,3,FALSE)</f>
        <v>0</v>
      </c>
      <c r="D508" s="116" t="str">
        <f>VLOOKUP($A508,'DO NOT MODIFY'!$A$5:$S$631,4,FALSE)</f>
        <v xml:space="preserve">Prunella laciniata </v>
      </c>
      <c r="E508" s="116" t="str">
        <f>VLOOKUP($A508,'DO NOT MODIFY'!$A$5:$S$631,5,FALSE)</f>
        <v xml:space="preserve">Lacy Self Heal </v>
      </c>
      <c r="F508" s="115" t="str">
        <f>VLOOKUP($A508,'DO NOT MODIFY'!$A$5:$S$631,7,FALSE)</f>
        <v>low-mod.</v>
      </c>
      <c r="G508" s="115">
        <f>VLOOKUP($A508,'DO NOT MODIFY'!$A$5:$S$631,6,FALSE)</f>
        <v>10</v>
      </c>
      <c r="H508" s="151"/>
      <c r="I508" s="148" t="str">
        <f>VLOOKUP($A508,'DO NOT MODIFY'!$A$5:$S$631,10,FALSE)</f>
        <v>#1</v>
      </c>
      <c r="J508" s="115">
        <f>VLOOKUP($A508,'DO NOT MODIFY'!$A$5:$S$631,11,FALSE)</f>
        <v>1</v>
      </c>
      <c r="K508" s="115">
        <f>VLOOKUP($A508,'DO NOT MODIFY'!$A$5:$S$631,12,FALSE)</f>
        <v>4.0000000000000001E-3</v>
      </c>
      <c r="L508" s="117">
        <f t="shared" si="42"/>
        <v>0</v>
      </c>
      <c r="M508" s="117">
        <f t="shared" si="43"/>
        <v>0</v>
      </c>
      <c r="N508" s="117">
        <f t="shared" si="44"/>
        <v>0</v>
      </c>
      <c r="O508" s="117">
        <f t="shared" si="45"/>
        <v>0</v>
      </c>
      <c r="P508" s="117">
        <f t="shared" si="46"/>
        <v>0</v>
      </c>
      <c r="Q508" s="117">
        <f t="shared" si="47"/>
        <v>0</v>
      </c>
    </row>
    <row r="509" spans="1:17" ht="15" x14ac:dyDescent="0.2">
      <c r="A509" s="88">
        <v>491</v>
      </c>
      <c r="B509" s="115">
        <f>VLOOKUP($A509,'DO NOT MODIFY'!$A$5:$S$631,2,FALSE)</f>
        <v>0</v>
      </c>
      <c r="C509" s="115">
        <f>VLOOKUP($A509,'DO NOT MODIFY'!$A$5:$S$631,3,FALSE)</f>
        <v>0</v>
      </c>
      <c r="D509" s="116" t="str">
        <f>VLOOKUP($A509,'DO NOT MODIFY'!$A$5:$S$631,4,FALSE)</f>
        <v>Pulmonaria 'Roy Davidson'</v>
      </c>
      <c r="E509" s="116" t="str">
        <f>VLOOKUP($A509,'DO NOT MODIFY'!$A$5:$S$631,5,FALSE)</f>
        <v>Roy Davidson Bethlehem Sage</v>
      </c>
      <c r="F509" s="115" t="str">
        <f>VLOOKUP($A509,'DO NOT MODIFY'!$A$5:$S$631,7,FALSE)</f>
        <v>moderate</v>
      </c>
      <c r="G509" s="115">
        <f>VLOOKUP($A509,'DO NOT MODIFY'!$A$5:$S$631,6,FALSE)</f>
        <v>10</v>
      </c>
      <c r="H509" s="151"/>
      <c r="I509" s="148" t="str">
        <f>VLOOKUP($A509,'DO NOT MODIFY'!$A$5:$S$631,10,FALSE)</f>
        <v>#1</v>
      </c>
      <c r="J509" s="115">
        <f>VLOOKUP($A509,'DO NOT MODIFY'!$A$5:$S$631,11,FALSE)</f>
        <v>1</v>
      </c>
      <c r="K509" s="115">
        <f>VLOOKUP($A509,'DO NOT MODIFY'!$A$5:$S$631,12,FALSE)</f>
        <v>4.0000000000000001E-3</v>
      </c>
      <c r="L509" s="117">
        <f t="shared" si="42"/>
        <v>0</v>
      </c>
      <c r="M509" s="117">
        <f t="shared" si="43"/>
        <v>0</v>
      </c>
      <c r="N509" s="117">
        <f t="shared" si="44"/>
        <v>0</v>
      </c>
      <c r="O509" s="117">
        <f t="shared" si="45"/>
        <v>1</v>
      </c>
      <c r="P509" s="117">
        <f t="shared" si="46"/>
        <v>0</v>
      </c>
      <c r="Q509" s="117">
        <f t="shared" si="47"/>
        <v>0</v>
      </c>
    </row>
    <row r="510" spans="1:17" ht="15" x14ac:dyDescent="0.2">
      <c r="A510" s="88">
        <v>492</v>
      </c>
      <c r="B510" s="115">
        <f>VLOOKUP($A510,'DO NOT MODIFY'!$A$5:$S$631,2,FALSE)</f>
        <v>0</v>
      </c>
      <c r="C510" s="115">
        <f>VLOOKUP($A510,'DO NOT MODIFY'!$A$5:$S$631,3,FALSE)</f>
        <v>0</v>
      </c>
      <c r="D510" s="116" t="str">
        <f>VLOOKUP($A510,'DO NOT MODIFY'!$A$5:$S$631,4,FALSE)</f>
        <v>Pulsatilla patens</v>
      </c>
      <c r="E510" s="116" t="str">
        <f>VLOOKUP($A510,'DO NOT MODIFY'!$A$5:$S$631,5,FALSE)</f>
        <v>Lavender Pasque Flower</v>
      </c>
      <c r="F510" s="115" t="str">
        <f>VLOOKUP($A510,'DO NOT MODIFY'!$A$5:$S$631,7,FALSE)</f>
        <v>low</v>
      </c>
      <c r="G510" s="115">
        <f>VLOOKUP($A510,'DO NOT MODIFY'!$A$5:$S$631,6,FALSE)</f>
        <v>4</v>
      </c>
      <c r="H510" s="151"/>
      <c r="I510" s="148" t="str">
        <f>VLOOKUP($A510,'DO NOT MODIFY'!$A$5:$S$631,10,FALSE)</f>
        <v>#1</v>
      </c>
      <c r="J510" s="115">
        <f>VLOOKUP($A510,'DO NOT MODIFY'!$A$5:$S$631,11,FALSE)</f>
        <v>1</v>
      </c>
      <c r="K510" s="115">
        <f>VLOOKUP($A510,'DO NOT MODIFY'!$A$5:$S$631,12,FALSE)</f>
        <v>4.0000000000000001E-3</v>
      </c>
      <c r="L510" s="117">
        <f t="shared" si="42"/>
        <v>0</v>
      </c>
      <c r="M510" s="117">
        <f t="shared" si="43"/>
        <v>0</v>
      </c>
      <c r="N510" s="117">
        <f t="shared" si="44"/>
        <v>0</v>
      </c>
      <c r="O510" s="117">
        <f t="shared" si="45"/>
        <v>0</v>
      </c>
      <c r="P510" s="117">
        <f t="shared" si="46"/>
        <v>0</v>
      </c>
      <c r="Q510" s="117">
        <f t="shared" si="47"/>
        <v>0</v>
      </c>
    </row>
    <row r="511" spans="1:17" ht="15" x14ac:dyDescent="0.2">
      <c r="A511" s="88">
        <v>493</v>
      </c>
      <c r="B511" s="115">
        <f>VLOOKUP($A511,'DO NOT MODIFY'!$A$5:$S$631,2,FALSE)</f>
        <v>0</v>
      </c>
      <c r="C511" s="115">
        <f>VLOOKUP($A511,'DO NOT MODIFY'!$A$5:$S$631,3,FALSE)</f>
        <v>0</v>
      </c>
      <c r="D511" s="116" t="str">
        <f>VLOOKUP($A511,'DO NOT MODIFY'!$A$5:$S$631,4,FALSE)</f>
        <v xml:space="preserve">Pulsatilla vulgaris </v>
      </c>
      <c r="E511" s="116" t="str">
        <f>VLOOKUP($A511,'DO NOT MODIFY'!$A$5:$S$631,5,FALSE)</f>
        <v xml:space="preserve">Pasque Flower </v>
      </c>
      <c r="F511" s="115" t="str">
        <f>VLOOKUP($A511,'DO NOT MODIFY'!$A$5:$S$631,7,FALSE)</f>
        <v>low</v>
      </c>
      <c r="G511" s="115">
        <f>VLOOKUP($A511,'DO NOT MODIFY'!$A$5:$S$631,6,FALSE)</f>
        <v>4</v>
      </c>
      <c r="H511" s="151"/>
      <c r="I511" s="148" t="str">
        <f>VLOOKUP($A511,'DO NOT MODIFY'!$A$5:$S$631,10,FALSE)</f>
        <v>#1</v>
      </c>
      <c r="J511" s="115">
        <f>VLOOKUP($A511,'DO NOT MODIFY'!$A$5:$S$631,11,FALSE)</f>
        <v>1</v>
      </c>
      <c r="K511" s="115">
        <f>VLOOKUP($A511,'DO NOT MODIFY'!$A$5:$S$631,12,FALSE)</f>
        <v>4.0000000000000001E-3</v>
      </c>
      <c r="L511" s="117">
        <f t="shared" si="42"/>
        <v>0</v>
      </c>
      <c r="M511" s="117">
        <f t="shared" si="43"/>
        <v>0</v>
      </c>
      <c r="N511" s="117">
        <f t="shared" si="44"/>
        <v>0</v>
      </c>
      <c r="O511" s="117">
        <f t="shared" si="45"/>
        <v>0</v>
      </c>
      <c r="P511" s="117">
        <f t="shared" si="46"/>
        <v>0</v>
      </c>
      <c r="Q511" s="117">
        <f t="shared" si="47"/>
        <v>0</v>
      </c>
    </row>
    <row r="512" spans="1:17" ht="15" x14ac:dyDescent="0.2">
      <c r="A512" s="88">
        <v>494</v>
      </c>
      <c r="B512" s="115">
        <f>VLOOKUP($A512,'DO NOT MODIFY'!$A$5:$S$631,2,FALSE)</f>
        <v>0</v>
      </c>
      <c r="C512" s="115">
        <f>VLOOKUP($A512,'DO NOT MODIFY'!$A$5:$S$631,3,FALSE)</f>
        <v>0</v>
      </c>
      <c r="D512" s="116" t="str">
        <f>VLOOKUP($A512,'DO NOT MODIFY'!$A$5:$S$631,4,FALSE)</f>
        <v>Ratibida columnifera var.</v>
      </c>
      <c r="E512" s="116" t="str">
        <f>VLOOKUP($A512,'DO NOT MODIFY'!$A$5:$S$631,5,FALSE)</f>
        <v xml:space="preserve">Prairie Coneflower </v>
      </c>
      <c r="F512" s="115" t="str">
        <f>VLOOKUP($A512,'DO NOT MODIFY'!$A$5:$S$631,7,FALSE)</f>
        <v>very low</v>
      </c>
      <c r="G512" s="115">
        <f>VLOOKUP($A512,'DO NOT MODIFY'!$A$5:$S$631,6,FALSE)</f>
        <v>10</v>
      </c>
      <c r="H512" s="151"/>
      <c r="I512" s="148" t="str">
        <f>VLOOKUP($A512,'DO NOT MODIFY'!$A$5:$S$631,10,FALSE)</f>
        <v>#1</v>
      </c>
      <c r="J512" s="115">
        <f>VLOOKUP($A512,'DO NOT MODIFY'!$A$5:$S$631,11,FALSE)</f>
        <v>1</v>
      </c>
      <c r="K512" s="115">
        <f>VLOOKUP($A512,'DO NOT MODIFY'!$A$5:$S$631,12,FALSE)</f>
        <v>4.0000000000000001E-3</v>
      </c>
      <c r="L512" s="117">
        <f t="shared" si="42"/>
        <v>0</v>
      </c>
      <c r="M512" s="117">
        <f t="shared" si="43"/>
        <v>0</v>
      </c>
      <c r="N512" s="117">
        <f t="shared" si="44"/>
        <v>0</v>
      </c>
      <c r="O512" s="117">
        <f t="shared" si="45"/>
        <v>0</v>
      </c>
      <c r="P512" s="117">
        <f t="shared" si="46"/>
        <v>0</v>
      </c>
      <c r="Q512" s="117">
        <f t="shared" si="47"/>
        <v>0</v>
      </c>
    </row>
    <row r="513" spans="1:17" ht="15" x14ac:dyDescent="0.2">
      <c r="A513" s="88">
        <v>495</v>
      </c>
      <c r="B513" s="115">
        <f>VLOOKUP($A513,'DO NOT MODIFY'!$A$5:$S$631,2,FALSE)</f>
        <v>0</v>
      </c>
      <c r="C513" s="115">
        <f>VLOOKUP($A513,'DO NOT MODIFY'!$A$5:$S$631,3,FALSE)</f>
        <v>0</v>
      </c>
      <c r="D513" s="116" t="str">
        <f>VLOOKUP($A513,'DO NOT MODIFY'!$A$5:$S$631,4,FALSE)</f>
        <v>Rheum rhabarbarum 'Victoria'</v>
      </c>
      <c r="E513" s="116" t="str">
        <f>VLOOKUP($A513,'DO NOT MODIFY'!$A$5:$S$631,5,FALSE)</f>
        <v>Rhubarb</v>
      </c>
      <c r="F513" s="115" t="str">
        <f>VLOOKUP($A513,'DO NOT MODIFY'!$A$5:$S$631,7,FALSE)</f>
        <v>moderate</v>
      </c>
      <c r="G513" s="115">
        <f>VLOOKUP($A513,'DO NOT MODIFY'!$A$5:$S$631,6,FALSE)</f>
        <v>10</v>
      </c>
      <c r="H513" s="151"/>
      <c r="I513" s="148" t="str">
        <f>VLOOKUP($A513,'DO NOT MODIFY'!$A$5:$S$631,10,FALSE)</f>
        <v>#1</v>
      </c>
      <c r="J513" s="115">
        <f>VLOOKUP($A513,'DO NOT MODIFY'!$A$5:$S$631,11,FALSE)</f>
        <v>2</v>
      </c>
      <c r="K513" s="115">
        <f>VLOOKUP($A513,'DO NOT MODIFY'!$A$5:$S$631,12,FALSE)</f>
        <v>8.0000000000000002E-3</v>
      </c>
      <c r="L513" s="117">
        <f t="shared" si="42"/>
        <v>0</v>
      </c>
      <c r="M513" s="117">
        <f t="shared" si="43"/>
        <v>0</v>
      </c>
      <c r="N513" s="117">
        <f t="shared" si="44"/>
        <v>0</v>
      </c>
      <c r="O513" s="117">
        <f t="shared" si="45"/>
        <v>1</v>
      </c>
      <c r="P513" s="117">
        <f t="shared" si="46"/>
        <v>0</v>
      </c>
      <c r="Q513" s="117">
        <f t="shared" si="47"/>
        <v>0</v>
      </c>
    </row>
    <row r="514" spans="1:17" ht="15" x14ac:dyDescent="0.2">
      <c r="A514" s="88">
        <v>496</v>
      </c>
      <c r="B514" s="115">
        <f>VLOOKUP($A514,'DO NOT MODIFY'!$A$5:$S$631,2,FALSE)</f>
        <v>0</v>
      </c>
      <c r="C514" s="115">
        <f>VLOOKUP($A514,'DO NOT MODIFY'!$A$5:$S$631,3,FALSE)</f>
        <v>0</v>
      </c>
      <c r="D514" s="116" t="str">
        <f>VLOOKUP($A514,'DO NOT MODIFY'!$A$5:$S$631,4,FALSE)</f>
        <v>Rudbeckia fulgida 'Goldsturm'</v>
      </c>
      <c r="E514" s="116" t="str">
        <f>VLOOKUP($A514,'DO NOT MODIFY'!$A$5:$S$631,5,FALSE)</f>
        <v xml:space="preserve">Black-Eyed Susan </v>
      </c>
      <c r="F514" s="115" t="str">
        <f>VLOOKUP($A514,'DO NOT MODIFY'!$A$5:$S$631,7,FALSE)</f>
        <v>low</v>
      </c>
      <c r="G514" s="115">
        <f>VLOOKUP($A514,'DO NOT MODIFY'!$A$5:$S$631,6,FALSE)</f>
        <v>10</v>
      </c>
      <c r="H514" s="151"/>
      <c r="I514" s="148" t="str">
        <f>VLOOKUP($A514,'DO NOT MODIFY'!$A$5:$S$631,10,FALSE)</f>
        <v>#1</v>
      </c>
      <c r="J514" s="115">
        <f>VLOOKUP($A514,'DO NOT MODIFY'!$A$5:$S$631,11,FALSE)</f>
        <v>1</v>
      </c>
      <c r="K514" s="115">
        <f>VLOOKUP($A514,'DO NOT MODIFY'!$A$5:$S$631,12,FALSE)</f>
        <v>4.0000000000000001E-3</v>
      </c>
      <c r="L514" s="117">
        <f t="shared" si="42"/>
        <v>0</v>
      </c>
      <c r="M514" s="117">
        <f t="shared" si="43"/>
        <v>0</v>
      </c>
      <c r="N514" s="117">
        <f t="shared" si="44"/>
        <v>0</v>
      </c>
      <c r="O514" s="117">
        <f t="shared" si="45"/>
        <v>0</v>
      </c>
      <c r="P514" s="117">
        <f t="shared" si="46"/>
        <v>0</v>
      </c>
      <c r="Q514" s="117">
        <f t="shared" si="47"/>
        <v>0</v>
      </c>
    </row>
    <row r="515" spans="1:17" ht="15" x14ac:dyDescent="0.2">
      <c r="A515" s="88">
        <v>497</v>
      </c>
      <c r="B515" s="115">
        <f>VLOOKUP($A515,'DO NOT MODIFY'!$A$5:$S$631,2,FALSE)</f>
        <v>0</v>
      </c>
      <c r="C515" s="115">
        <f>VLOOKUP($A515,'DO NOT MODIFY'!$A$5:$S$631,3,FALSE)</f>
        <v>0</v>
      </c>
      <c r="D515" s="116" t="str">
        <f>VLOOKUP($A515,'DO NOT MODIFY'!$A$5:$S$631,4,FALSE)</f>
        <v>Ruta graveolens</v>
      </c>
      <c r="E515" s="116" t="str">
        <f>VLOOKUP($A515,'DO NOT MODIFY'!$A$5:$S$631,5,FALSE)</f>
        <v>Common Rue</v>
      </c>
      <c r="F515" s="115" t="str">
        <f>VLOOKUP($A515,'DO NOT MODIFY'!$A$5:$S$631,7,FALSE)</f>
        <v>low</v>
      </c>
      <c r="G515" s="115">
        <f>VLOOKUP($A515,'DO NOT MODIFY'!$A$5:$S$631,6,FALSE)</f>
        <v>10</v>
      </c>
      <c r="H515" s="151"/>
      <c r="I515" s="148" t="str">
        <f>VLOOKUP($A515,'DO NOT MODIFY'!$A$5:$S$631,10,FALSE)</f>
        <v>#1</v>
      </c>
      <c r="J515" s="115">
        <f>VLOOKUP($A515,'DO NOT MODIFY'!$A$5:$S$631,11,FALSE)</f>
        <v>1</v>
      </c>
      <c r="K515" s="115">
        <f>VLOOKUP($A515,'DO NOT MODIFY'!$A$5:$S$631,12,FALSE)</f>
        <v>4.0000000000000001E-3</v>
      </c>
      <c r="L515" s="117">
        <f t="shared" si="42"/>
        <v>0</v>
      </c>
      <c r="M515" s="117">
        <f t="shared" si="43"/>
        <v>0</v>
      </c>
      <c r="N515" s="117">
        <f t="shared" si="44"/>
        <v>0</v>
      </c>
      <c r="O515" s="117">
        <f t="shared" si="45"/>
        <v>0</v>
      </c>
      <c r="P515" s="117">
        <f t="shared" si="46"/>
        <v>0</v>
      </c>
      <c r="Q515" s="117">
        <f t="shared" si="47"/>
        <v>0</v>
      </c>
    </row>
    <row r="516" spans="1:17" ht="15" x14ac:dyDescent="0.2">
      <c r="A516" s="88">
        <v>498</v>
      </c>
      <c r="B516" s="115">
        <f>VLOOKUP($A516,'DO NOT MODIFY'!$A$5:$S$631,2,FALSE)</f>
        <v>0</v>
      </c>
      <c r="C516" s="115">
        <f>VLOOKUP($A516,'DO NOT MODIFY'!$A$5:$S$631,3,FALSE)</f>
        <v>0</v>
      </c>
      <c r="D516" s="116" t="str">
        <f>VLOOKUP($A516,'DO NOT MODIFY'!$A$5:$S$631,4,FALSE)</f>
        <v>Salvia argentea</v>
      </c>
      <c r="E516" s="116" t="str">
        <f>VLOOKUP($A516,'DO NOT MODIFY'!$A$5:$S$631,5,FALSE)</f>
        <v>Silver Salvia</v>
      </c>
      <c r="F516" s="115" t="str">
        <f>VLOOKUP($A516,'DO NOT MODIFY'!$A$5:$S$631,7,FALSE)</f>
        <v>low</v>
      </c>
      <c r="G516" s="115">
        <f>VLOOKUP($A516,'DO NOT MODIFY'!$A$5:$S$631,6,FALSE)</f>
        <v>10</v>
      </c>
      <c r="H516" s="151"/>
      <c r="I516" s="148" t="str">
        <f>VLOOKUP($A516,'DO NOT MODIFY'!$A$5:$S$631,10,FALSE)</f>
        <v>#1</v>
      </c>
      <c r="J516" s="115">
        <f>VLOOKUP($A516,'DO NOT MODIFY'!$A$5:$S$631,11,FALSE)</f>
        <v>1</v>
      </c>
      <c r="K516" s="115">
        <f>VLOOKUP($A516,'DO NOT MODIFY'!$A$5:$S$631,12,FALSE)</f>
        <v>4.0000000000000001E-3</v>
      </c>
      <c r="L516" s="117">
        <f t="shared" si="42"/>
        <v>0</v>
      </c>
      <c r="M516" s="117">
        <f t="shared" si="43"/>
        <v>0</v>
      </c>
      <c r="N516" s="117">
        <f t="shared" si="44"/>
        <v>0</v>
      </c>
      <c r="O516" s="117">
        <f t="shared" si="45"/>
        <v>0</v>
      </c>
      <c r="P516" s="117">
        <f t="shared" si="46"/>
        <v>0</v>
      </c>
      <c r="Q516" s="117">
        <f t="shared" si="47"/>
        <v>0</v>
      </c>
    </row>
    <row r="517" spans="1:17" ht="15" x14ac:dyDescent="0.2">
      <c r="A517" s="88">
        <v>499</v>
      </c>
      <c r="B517" s="115">
        <f>VLOOKUP($A517,'DO NOT MODIFY'!$A$5:$S$631,2,FALSE)</f>
        <v>0</v>
      </c>
      <c r="C517" s="115">
        <f>VLOOKUP($A517,'DO NOT MODIFY'!$A$5:$S$631,3,FALSE)</f>
        <v>0</v>
      </c>
      <c r="D517" s="116" t="str">
        <f>VLOOKUP($A517,'DO NOT MODIFY'!$A$5:$S$631,4,FALSE)</f>
        <v>Salvia azurea grandiflora</v>
      </c>
      <c r="E517" s="116" t="str">
        <f>VLOOKUP($A517,'DO NOT MODIFY'!$A$5:$S$631,5,FALSE)</f>
        <v>Blue Salvia</v>
      </c>
      <c r="F517" s="115" t="str">
        <f>VLOOKUP($A517,'DO NOT MODIFY'!$A$5:$S$631,7,FALSE)</f>
        <v>low</v>
      </c>
      <c r="G517" s="115">
        <f>VLOOKUP($A517,'DO NOT MODIFY'!$A$5:$S$631,6,FALSE)</f>
        <v>10</v>
      </c>
      <c r="H517" s="151"/>
      <c r="I517" s="148" t="str">
        <f>VLOOKUP($A517,'DO NOT MODIFY'!$A$5:$S$631,10,FALSE)</f>
        <v>#1</v>
      </c>
      <c r="J517" s="115">
        <f>VLOOKUP($A517,'DO NOT MODIFY'!$A$5:$S$631,11,FALSE)</f>
        <v>1</v>
      </c>
      <c r="K517" s="115">
        <f>VLOOKUP($A517,'DO NOT MODIFY'!$A$5:$S$631,12,FALSE)</f>
        <v>4.0000000000000001E-3</v>
      </c>
      <c r="L517" s="117">
        <f t="shared" si="42"/>
        <v>0</v>
      </c>
      <c r="M517" s="117">
        <f t="shared" si="43"/>
        <v>0</v>
      </c>
      <c r="N517" s="117">
        <f t="shared" si="44"/>
        <v>0</v>
      </c>
      <c r="O517" s="117">
        <f t="shared" si="45"/>
        <v>0</v>
      </c>
      <c r="P517" s="117">
        <f t="shared" si="46"/>
        <v>0</v>
      </c>
      <c r="Q517" s="117">
        <f t="shared" si="47"/>
        <v>0</v>
      </c>
    </row>
    <row r="518" spans="1:17" ht="15" x14ac:dyDescent="0.2">
      <c r="A518" s="88">
        <v>500</v>
      </c>
      <c r="B518" s="115">
        <f>VLOOKUP($A518,'DO NOT MODIFY'!$A$5:$S$631,2,FALSE)</f>
        <v>0</v>
      </c>
      <c r="C518" s="115">
        <f>VLOOKUP($A518,'DO NOT MODIFY'!$A$5:$S$631,3,FALSE)</f>
        <v>0</v>
      </c>
      <c r="D518" s="116" t="str">
        <f>VLOOKUP($A518,'DO NOT MODIFY'!$A$5:$S$631,4,FALSE)</f>
        <v>Salvia daghestanica</v>
      </c>
      <c r="E518" s="116" t="str">
        <f>VLOOKUP($A518,'DO NOT MODIFY'!$A$5:$S$631,5,FALSE)</f>
        <v>Platinum® Sage</v>
      </c>
      <c r="F518" s="115" t="str">
        <f>VLOOKUP($A518,'DO NOT MODIFY'!$A$5:$S$631,7,FALSE)</f>
        <v>low</v>
      </c>
      <c r="G518" s="115">
        <f>VLOOKUP($A518,'DO NOT MODIFY'!$A$5:$S$631,6,FALSE)</f>
        <v>10</v>
      </c>
      <c r="H518" s="151"/>
      <c r="I518" s="148" t="str">
        <f>VLOOKUP($A518,'DO NOT MODIFY'!$A$5:$S$631,10,FALSE)</f>
        <v>#1</v>
      </c>
      <c r="J518" s="115">
        <f>VLOOKUP($A518,'DO NOT MODIFY'!$A$5:$S$631,11,FALSE)</f>
        <v>1</v>
      </c>
      <c r="K518" s="115">
        <f>VLOOKUP($A518,'DO NOT MODIFY'!$A$5:$S$631,12,FALSE)</f>
        <v>4.0000000000000001E-3</v>
      </c>
      <c r="L518" s="117">
        <f t="shared" si="42"/>
        <v>0</v>
      </c>
      <c r="M518" s="117">
        <f t="shared" si="43"/>
        <v>0</v>
      </c>
      <c r="N518" s="117">
        <f t="shared" si="44"/>
        <v>0</v>
      </c>
      <c r="O518" s="117">
        <f t="shared" si="45"/>
        <v>0</v>
      </c>
      <c r="P518" s="117">
        <f t="shared" si="46"/>
        <v>0</v>
      </c>
      <c r="Q518" s="117">
        <f t="shared" si="47"/>
        <v>0</v>
      </c>
    </row>
    <row r="519" spans="1:17" ht="15" x14ac:dyDescent="0.2">
      <c r="A519" s="88">
        <v>501</v>
      </c>
      <c r="B519" s="115">
        <f>VLOOKUP($A519,'DO NOT MODIFY'!$A$5:$S$631,2,FALSE)</f>
        <v>0</v>
      </c>
      <c r="C519" s="115">
        <f>VLOOKUP($A519,'DO NOT MODIFY'!$A$5:$S$631,3,FALSE)</f>
        <v>0</v>
      </c>
      <c r="D519" s="116" t="str">
        <f>VLOOKUP($A519,'DO NOT MODIFY'!$A$5:$S$631,4,FALSE)</f>
        <v>Salvia darcyi 'Pscarl'</v>
      </c>
      <c r="E519" s="116" t="str">
        <f>VLOOKUP($A519,'DO NOT MODIFY'!$A$5:$S$631,5,FALSE)</f>
        <v>Vermilion Bluffs® Mexican Sage</v>
      </c>
      <c r="F519" s="115" t="str">
        <f>VLOOKUP($A519,'DO NOT MODIFY'!$A$5:$S$631,7,FALSE)</f>
        <v>low</v>
      </c>
      <c r="G519" s="115">
        <f>VLOOKUP($A519,'DO NOT MODIFY'!$A$5:$S$631,6,FALSE)</f>
        <v>10</v>
      </c>
      <c r="H519" s="151"/>
      <c r="I519" s="148" t="str">
        <f>VLOOKUP($A519,'DO NOT MODIFY'!$A$5:$S$631,10,FALSE)</f>
        <v>#1</v>
      </c>
      <c r="J519" s="115">
        <f>VLOOKUP($A519,'DO NOT MODIFY'!$A$5:$S$631,11,FALSE)</f>
        <v>1</v>
      </c>
      <c r="K519" s="115">
        <f>VLOOKUP($A519,'DO NOT MODIFY'!$A$5:$S$631,12,FALSE)</f>
        <v>4.0000000000000001E-3</v>
      </c>
      <c r="L519" s="117">
        <f t="shared" si="42"/>
        <v>0</v>
      </c>
      <c r="M519" s="117">
        <f t="shared" si="43"/>
        <v>0</v>
      </c>
      <c r="N519" s="117">
        <f t="shared" si="44"/>
        <v>0</v>
      </c>
      <c r="O519" s="117">
        <f t="shared" si="45"/>
        <v>0</v>
      </c>
      <c r="P519" s="117">
        <f t="shared" si="46"/>
        <v>0</v>
      </c>
      <c r="Q519" s="117">
        <f t="shared" si="47"/>
        <v>0</v>
      </c>
    </row>
    <row r="520" spans="1:17" ht="15" x14ac:dyDescent="0.2">
      <c r="A520" s="88">
        <v>502</v>
      </c>
      <c r="B520" s="115">
        <f>VLOOKUP($A520,'DO NOT MODIFY'!$A$5:$S$631,2,FALSE)</f>
        <v>0</v>
      </c>
      <c r="C520" s="115">
        <f>VLOOKUP($A520,'DO NOT MODIFY'!$A$5:$S$631,3,FALSE)</f>
        <v>0</v>
      </c>
      <c r="D520" s="116" t="str">
        <f>VLOOKUP($A520,'DO NOT MODIFY'!$A$5:$S$631,4,FALSE)</f>
        <v>Salvia greggii</v>
      </c>
      <c r="E520" s="116" t="str">
        <f>VLOOKUP($A520,'DO NOT MODIFY'!$A$5:$S$631,5,FALSE)</f>
        <v>Wild Thing Sage</v>
      </c>
      <c r="F520" s="115" t="str">
        <f>VLOOKUP($A520,'DO NOT MODIFY'!$A$5:$S$631,7,FALSE)</f>
        <v>low</v>
      </c>
      <c r="G520" s="115">
        <f>VLOOKUP($A520,'DO NOT MODIFY'!$A$5:$S$631,6,FALSE)</f>
        <v>10</v>
      </c>
      <c r="H520" s="151"/>
      <c r="I520" s="148" t="str">
        <f>VLOOKUP($A520,'DO NOT MODIFY'!$A$5:$S$631,10,FALSE)</f>
        <v>#1</v>
      </c>
      <c r="J520" s="115">
        <f>VLOOKUP($A520,'DO NOT MODIFY'!$A$5:$S$631,11,FALSE)</f>
        <v>1</v>
      </c>
      <c r="K520" s="115">
        <f>VLOOKUP($A520,'DO NOT MODIFY'!$A$5:$S$631,12,FALSE)</f>
        <v>4.0000000000000001E-3</v>
      </c>
      <c r="L520" s="117">
        <f t="shared" ref="L520:L526" si="48">G520*C520</f>
        <v>0</v>
      </c>
      <c r="M520" s="117">
        <f t="shared" ref="M520:M526" si="49">H520*C520</f>
        <v>0</v>
      </c>
      <c r="N520" s="117">
        <f t="shared" ref="N520:N526" si="50">C520*K520</f>
        <v>0</v>
      </c>
      <c r="O520" s="117">
        <f t="shared" si="45"/>
        <v>0</v>
      </c>
      <c r="P520" s="117">
        <f t="shared" ref="P520:P526" si="51">IF(O520=1,L520,0)</f>
        <v>0</v>
      </c>
      <c r="Q520" s="117">
        <f t="shared" ref="Q520:Q526" si="52">IF(O520=0,L520,0)</f>
        <v>0</v>
      </c>
    </row>
    <row r="521" spans="1:17" ht="15" x14ac:dyDescent="0.2">
      <c r="A521" s="88">
        <v>503</v>
      </c>
      <c r="B521" s="115">
        <f>VLOOKUP($A521,'DO NOT MODIFY'!$A$5:$S$631,2,FALSE)</f>
        <v>0</v>
      </c>
      <c r="C521" s="115">
        <f>VLOOKUP($A521,'DO NOT MODIFY'!$A$5:$S$631,3,FALSE)</f>
        <v>0</v>
      </c>
      <c r="D521" s="116" t="str">
        <f>VLOOKUP($A521,'DO NOT MODIFY'!$A$5:$S$631,4,FALSE)</f>
        <v>Salvia greggii 'Furman's Red'</v>
      </c>
      <c r="E521" s="116" t="str">
        <f>VLOOKUP($A521,'DO NOT MODIFY'!$A$5:$S$631,5,FALSE)</f>
        <v>Furman's Red Sage</v>
      </c>
      <c r="F521" s="115" t="str">
        <f>VLOOKUP($A521,'DO NOT MODIFY'!$A$5:$S$631,7,FALSE)</f>
        <v>low</v>
      </c>
      <c r="G521" s="115">
        <f>VLOOKUP($A521,'DO NOT MODIFY'!$A$5:$S$631,6,FALSE)</f>
        <v>10</v>
      </c>
      <c r="H521" s="151"/>
      <c r="I521" s="148" t="str">
        <f>VLOOKUP($A521,'DO NOT MODIFY'!$A$5:$S$631,10,FALSE)</f>
        <v>#1</v>
      </c>
      <c r="J521" s="115">
        <f>VLOOKUP($A521,'DO NOT MODIFY'!$A$5:$S$631,11,FALSE)</f>
        <v>1</v>
      </c>
      <c r="K521" s="115">
        <f>VLOOKUP($A521,'DO NOT MODIFY'!$A$5:$S$631,12,FALSE)</f>
        <v>4.0000000000000001E-3</v>
      </c>
      <c r="L521" s="117">
        <f t="shared" si="48"/>
        <v>0</v>
      </c>
      <c r="M521" s="117">
        <f t="shared" si="49"/>
        <v>0</v>
      </c>
      <c r="N521" s="117">
        <f t="shared" si="50"/>
        <v>0</v>
      </c>
      <c r="O521" s="117">
        <f t="shared" si="45"/>
        <v>0</v>
      </c>
      <c r="P521" s="117">
        <f t="shared" si="51"/>
        <v>0</v>
      </c>
      <c r="Q521" s="117">
        <f t="shared" si="52"/>
        <v>0</v>
      </c>
    </row>
    <row r="522" spans="1:17" ht="15" x14ac:dyDescent="0.2">
      <c r="A522" s="88">
        <v>504</v>
      </c>
      <c r="B522" s="115">
        <f>VLOOKUP($A522,'DO NOT MODIFY'!$A$5:$S$631,2,FALSE)</f>
        <v>0</v>
      </c>
      <c r="C522" s="115">
        <f>VLOOKUP($A522,'DO NOT MODIFY'!$A$5:$S$631,3,FALSE)</f>
        <v>0</v>
      </c>
      <c r="D522" s="116" t="str">
        <f>VLOOKUP($A522,'DO NOT MODIFY'!$A$5:$S$631,4,FALSE)</f>
        <v>Salvia jurisicii</v>
      </c>
      <c r="E522" s="116" t="str">
        <f>VLOOKUP($A522,'DO NOT MODIFY'!$A$5:$S$631,5,FALSE)</f>
        <v>Autumn Sage</v>
      </c>
      <c r="F522" s="115" t="str">
        <f>VLOOKUP($A522,'DO NOT MODIFY'!$A$5:$S$631,7,FALSE)</f>
        <v>low</v>
      </c>
      <c r="G522" s="115">
        <f>VLOOKUP($A522,'DO NOT MODIFY'!$A$5:$S$631,6,FALSE)</f>
        <v>10</v>
      </c>
      <c r="H522" s="151"/>
      <c r="I522" s="148" t="str">
        <f>VLOOKUP($A522,'DO NOT MODIFY'!$A$5:$S$631,10,FALSE)</f>
        <v>#1</v>
      </c>
      <c r="J522" s="115">
        <f>VLOOKUP($A522,'DO NOT MODIFY'!$A$5:$S$631,11,FALSE)</f>
        <v>1</v>
      </c>
      <c r="K522" s="115">
        <f>VLOOKUP($A522,'DO NOT MODIFY'!$A$5:$S$631,12,FALSE)</f>
        <v>4.0000000000000001E-3</v>
      </c>
      <c r="L522" s="117">
        <f t="shared" si="48"/>
        <v>0</v>
      </c>
      <c r="M522" s="117">
        <f t="shared" si="49"/>
        <v>0</v>
      </c>
      <c r="N522" s="117">
        <f t="shared" si="50"/>
        <v>0</v>
      </c>
      <c r="O522" s="117">
        <f t="shared" si="45"/>
        <v>0</v>
      </c>
      <c r="P522" s="117">
        <f t="shared" si="51"/>
        <v>0</v>
      </c>
      <c r="Q522" s="117">
        <f t="shared" si="52"/>
        <v>0</v>
      </c>
    </row>
    <row r="523" spans="1:17" ht="15" x14ac:dyDescent="0.2">
      <c r="A523" s="88">
        <v>505</v>
      </c>
      <c r="B523" s="115">
        <f>VLOOKUP($A523,'DO NOT MODIFY'!$A$5:$S$631,2,FALSE)</f>
        <v>0</v>
      </c>
      <c r="C523" s="115">
        <f>VLOOKUP($A523,'DO NOT MODIFY'!$A$5:$S$631,3,FALSE)</f>
        <v>0</v>
      </c>
      <c r="D523" s="116" t="str">
        <f>VLOOKUP($A523,'DO NOT MODIFY'!$A$5:$S$631,4,FALSE)</f>
        <v>Salvia leucantha</v>
      </c>
      <c r="E523" s="116" t="str">
        <f>VLOOKUP($A523,'DO NOT MODIFY'!$A$5:$S$631,5,FALSE)</f>
        <v>Cutleaf Salvia</v>
      </c>
      <c r="F523" s="115" t="str">
        <f>VLOOKUP($A523,'DO NOT MODIFY'!$A$5:$S$631,7,FALSE)</f>
        <v>low</v>
      </c>
      <c r="G523" s="115">
        <f>VLOOKUP($A523,'DO NOT MODIFY'!$A$5:$S$631,6,FALSE)</f>
        <v>10</v>
      </c>
      <c r="H523" s="151"/>
      <c r="I523" s="148" t="str">
        <f>VLOOKUP($A523,'DO NOT MODIFY'!$A$5:$S$631,10,FALSE)</f>
        <v>#1</v>
      </c>
      <c r="J523" s="115">
        <f>VLOOKUP($A523,'DO NOT MODIFY'!$A$5:$S$631,11,FALSE)</f>
        <v>1</v>
      </c>
      <c r="K523" s="115">
        <f>VLOOKUP($A523,'DO NOT MODIFY'!$A$5:$S$631,12,FALSE)</f>
        <v>4.0000000000000001E-3</v>
      </c>
      <c r="L523" s="117">
        <f t="shared" si="48"/>
        <v>0</v>
      </c>
      <c r="M523" s="117">
        <f t="shared" si="49"/>
        <v>0</v>
      </c>
      <c r="N523" s="117">
        <f t="shared" si="50"/>
        <v>0</v>
      </c>
      <c r="O523" s="117">
        <f t="shared" si="45"/>
        <v>0</v>
      </c>
      <c r="P523" s="117">
        <f t="shared" si="51"/>
        <v>0</v>
      </c>
      <c r="Q523" s="117">
        <f t="shared" si="52"/>
        <v>0</v>
      </c>
    </row>
    <row r="524" spans="1:17" ht="15" x14ac:dyDescent="0.2">
      <c r="A524" s="88">
        <v>506</v>
      </c>
      <c r="B524" s="115">
        <f>VLOOKUP($A524,'DO NOT MODIFY'!$A$5:$S$631,2,FALSE)</f>
        <v>0</v>
      </c>
      <c r="C524" s="115">
        <f>VLOOKUP($A524,'DO NOT MODIFY'!$A$5:$S$631,3,FALSE)</f>
        <v>0</v>
      </c>
      <c r="D524" s="116" t="str">
        <f>VLOOKUP($A524,'DO NOT MODIFY'!$A$5:$S$631,4,FALSE)</f>
        <v>Salvia nemorosa (all cultivars)</v>
      </c>
      <c r="E524" s="116" t="str">
        <f>VLOOKUP($A524,'DO NOT MODIFY'!$A$5:$S$631,5,FALSE)</f>
        <v>Salvia</v>
      </c>
      <c r="F524" s="115" t="str">
        <f>VLOOKUP($A524,'DO NOT MODIFY'!$A$5:$S$631,7,FALSE)</f>
        <v>low</v>
      </c>
      <c r="G524" s="115">
        <f>VLOOKUP($A524,'DO NOT MODIFY'!$A$5:$S$631,6,FALSE)</f>
        <v>10</v>
      </c>
      <c r="H524" s="151"/>
      <c r="I524" s="148" t="str">
        <f>VLOOKUP($A524,'DO NOT MODIFY'!$A$5:$S$631,10,FALSE)</f>
        <v>#1</v>
      </c>
      <c r="J524" s="115">
        <f>VLOOKUP($A524,'DO NOT MODIFY'!$A$5:$S$631,11,FALSE)</f>
        <v>1</v>
      </c>
      <c r="K524" s="115">
        <f>VLOOKUP($A524,'DO NOT MODIFY'!$A$5:$S$631,12,FALSE)</f>
        <v>4.0000000000000001E-3</v>
      </c>
      <c r="L524" s="117">
        <f t="shared" si="48"/>
        <v>0</v>
      </c>
      <c r="M524" s="117">
        <f t="shared" si="49"/>
        <v>0</v>
      </c>
      <c r="N524" s="117">
        <f t="shared" si="50"/>
        <v>0</v>
      </c>
      <c r="O524" s="117">
        <f t="shared" si="45"/>
        <v>0</v>
      </c>
      <c r="P524" s="117">
        <f t="shared" si="51"/>
        <v>0</v>
      </c>
      <c r="Q524" s="117">
        <f t="shared" si="52"/>
        <v>0</v>
      </c>
    </row>
    <row r="525" spans="1:17" ht="15" x14ac:dyDescent="0.2">
      <c r="A525" s="88">
        <v>507</v>
      </c>
      <c r="B525" s="115">
        <f>VLOOKUP($A525,'DO NOT MODIFY'!$A$5:$S$631,2,FALSE)</f>
        <v>0</v>
      </c>
      <c r="C525" s="115">
        <f>VLOOKUP($A525,'DO NOT MODIFY'!$A$5:$S$631,3,FALSE)</f>
        <v>0</v>
      </c>
      <c r="D525" s="116" t="str">
        <f>VLOOKUP($A525,'DO NOT MODIFY'!$A$5:$S$631,4,FALSE)</f>
        <v>Salvia pachyphylla</v>
      </c>
      <c r="E525" s="116" t="str">
        <f>VLOOKUP($A525,'DO NOT MODIFY'!$A$5:$S$631,5,FALSE)</f>
        <v>Mojave Sage</v>
      </c>
      <c r="F525" s="115" t="str">
        <f>VLOOKUP($A525,'DO NOT MODIFY'!$A$5:$S$631,7,FALSE)</f>
        <v>low</v>
      </c>
      <c r="G525" s="115">
        <f>VLOOKUP($A525,'DO NOT MODIFY'!$A$5:$S$631,6,FALSE)</f>
        <v>10</v>
      </c>
      <c r="H525" s="151"/>
      <c r="I525" s="148" t="str">
        <f>VLOOKUP($A525,'DO NOT MODIFY'!$A$5:$S$631,10,FALSE)</f>
        <v>#1</v>
      </c>
      <c r="J525" s="115">
        <f>VLOOKUP($A525,'DO NOT MODIFY'!$A$5:$S$631,11,FALSE)</f>
        <v>1</v>
      </c>
      <c r="K525" s="115">
        <f>VLOOKUP($A525,'DO NOT MODIFY'!$A$5:$S$631,12,FALSE)</f>
        <v>4.0000000000000001E-3</v>
      </c>
      <c r="L525" s="117">
        <f t="shared" si="48"/>
        <v>0</v>
      </c>
      <c r="M525" s="117">
        <f t="shared" si="49"/>
        <v>0</v>
      </c>
      <c r="N525" s="117">
        <f t="shared" si="50"/>
        <v>0</v>
      </c>
      <c r="O525" s="117">
        <f t="shared" si="45"/>
        <v>0</v>
      </c>
      <c r="P525" s="117">
        <f t="shared" si="51"/>
        <v>0</v>
      </c>
      <c r="Q525" s="117">
        <f t="shared" si="52"/>
        <v>0</v>
      </c>
    </row>
    <row r="526" spans="1:17" ht="15" x14ac:dyDescent="0.2">
      <c r="A526" s="88">
        <v>508</v>
      </c>
      <c r="B526" s="115">
        <f>VLOOKUP($A526,'DO NOT MODIFY'!$A$5:$S$631,2,FALSE)</f>
        <v>0</v>
      </c>
      <c r="C526" s="115">
        <f>VLOOKUP($A526,'DO NOT MODIFY'!$A$5:$S$631,3,FALSE)</f>
        <v>0</v>
      </c>
      <c r="D526" s="116" t="str">
        <f>VLOOKUP($A526,'DO NOT MODIFY'!$A$5:$S$631,4,FALSE)</f>
        <v>Salvia x sylvestris 'May Night'</v>
      </c>
      <c r="E526" s="116" t="str">
        <f>VLOOKUP($A526,'DO NOT MODIFY'!$A$5:$S$631,5,FALSE)</f>
        <v>May Night Salvia</v>
      </c>
      <c r="F526" s="115" t="str">
        <f>VLOOKUP($A526,'DO NOT MODIFY'!$A$5:$S$631,7,FALSE)</f>
        <v>low</v>
      </c>
      <c r="G526" s="115">
        <f>VLOOKUP($A526,'DO NOT MODIFY'!$A$5:$S$631,6,FALSE)</f>
        <v>10</v>
      </c>
      <c r="H526" s="151"/>
      <c r="I526" s="148" t="str">
        <f>VLOOKUP($A526,'DO NOT MODIFY'!$A$5:$S$631,10,FALSE)</f>
        <v>#1</v>
      </c>
      <c r="J526" s="115">
        <f>VLOOKUP($A526,'DO NOT MODIFY'!$A$5:$S$631,11,FALSE)</f>
        <v>1</v>
      </c>
      <c r="K526" s="115">
        <f>VLOOKUP($A526,'DO NOT MODIFY'!$A$5:$S$631,12,FALSE)</f>
        <v>4.0000000000000001E-3</v>
      </c>
      <c r="L526" s="117">
        <f t="shared" si="48"/>
        <v>0</v>
      </c>
      <c r="M526" s="117">
        <f t="shared" si="49"/>
        <v>0</v>
      </c>
      <c r="N526" s="117">
        <f t="shared" si="50"/>
        <v>0</v>
      </c>
      <c r="O526" s="117">
        <f t="shared" si="45"/>
        <v>0</v>
      </c>
      <c r="P526" s="117">
        <f t="shared" si="51"/>
        <v>0</v>
      </c>
      <c r="Q526" s="117">
        <f t="shared" si="52"/>
        <v>0</v>
      </c>
    </row>
    <row r="527" spans="1:17" ht="15" x14ac:dyDescent="0.2">
      <c r="A527" s="88">
        <v>509</v>
      </c>
      <c r="B527" s="115">
        <f>VLOOKUP($A527,'DO NOT MODIFY'!$A$5:$S$631,2,FALSE)</f>
        <v>0</v>
      </c>
      <c r="C527" s="115">
        <f>VLOOKUP($A527,'DO NOT MODIFY'!$A$5:$S$631,3,FALSE)</f>
        <v>0</v>
      </c>
      <c r="D527" s="116" t="str">
        <f>VLOOKUP($A527,'DO NOT MODIFY'!$A$5:$S$631,4,FALSE)</f>
        <v>Santolina chamaecyparissus</v>
      </c>
      <c r="E527" s="116" t="str">
        <f>VLOOKUP($A527,'DO NOT MODIFY'!$A$5:$S$631,5,FALSE)</f>
        <v xml:space="preserve">Lavender Cotton </v>
      </c>
      <c r="F527" s="115" t="str">
        <f>VLOOKUP($A527,'DO NOT MODIFY'!$A$5:$S$631,7,FALSE)</f>
        <v>very low</v>
      </c>
      <c r="G527" s="115">
        <f>VLOOKUP($A527,'DO NOT MODIFY'!$A$5:$S$631,6,FALSE)</f>
        <v>10</v>
      </c>
      <c r="H527" s="151"/>
      <c r="I527" s="148" t="str">
        <f>VLOOKUP($A527,'DO NOT MODIFY'!$A$5:$S$631,10,FALSE)</f>
        <v>#1</v>
      </c>
      <c r="J527" s="115">
        <f>VLOOKUP($A527,'DO NOT MODIFY'!$A$5:$S$631,11,FALSE)</f>
        <v>1</v>
      </c>
      <c r="K527" s="115">
        <f>VLOOKUP($A527,'DO NOT MODIFY'!$A$5:$S$631,12,FALSE)</f>
        <v>4.0000000000000001E-3</v>
      </c>
      <c r="L527" s="117">
        <f t="shared" ref="L527:L590" si="53">G527*C527</f>
        <v>0</v>
      </c>
      <c r="M527" s="117">
        <f t="shared" ref="M527:M590" si="54">H527*C527</f>
        <v>0</v>
      </c>
      <c r="N527" s="117">
        <f t="shared" ref="N527:N590" si="55">C527*K527</f>
        <v>0</v>
      </c>
      <c r="O527" s="117">
        <f t="shared" si="45"/>
        <v>0</v>
      </c>
      <c r="P527" s="117">
        <f t="shared" ref="P527:P590" si="56">IF(O527=1,L527,0)</f>
        <v>0</v>
      </c>
      <c r="Q527" s="117">
        <f t="shared" ref="Q527:Q590" si="57">IF(O527=0,L527,0)</f>
        <v>0</v>
      </c>
    </row>
    <row r="528" spans="1:17" ht="15" x14ac:dyDescent="0.2">
      <c r="A528" s="88">
        <v>510</v>
      </c>
      <c r="B528" s="115">
        <f>VLOOKUP($A528,'DO NOT MODIFY'!$A$5:$S$631,2,FALSE)</f>
        <v>0</v>
      </c>
      <c r="C528" s="115">
        <f>VLOOKUP($A528,'DO NOT MODIFY'!$A$5:$S$631,3,FALSE)</f>
        <v>0</v>
      </c>
      <c r="D528" s="116" t="str">
        <f>VLOOKUP($A528,'DO NOT MODIFY'!$A$5:$S$631,4,FALSE)</f>
        <v>Saponaria ocymoides (all cultivars)</v>
      </c>
      <c r="E528" s="116" t="str">
        <f>VLOOKUP($A528,'DO NOT MODIFY'!$A$5:$S$631,5,FALSE)</f>
        <v>Rock Soapwort</v>
      </c>
      <c r="F528" s="115" t="str">
        <f>VLOOKUP($A528,'DO NOT MODIFY'!$A$5:$S$631,7,FALSE)</f>
        <v>low-mod.</v>
      </c>
      <c r="G528" s="115">
        <f>VLOOKUP($A528,'DO NOT MODIFY'!$A$5:$S$631,6,FALSE)</f>
        <v>10</v>
      </c>
      <c r="H528" s="151"/>
      <c r="I528" s="148" t="str">
        <f>VLOOKUP($A528,'DO NOT MODIFY'!$A$5:$S$631,10,FALSE)</f>
        <v>#1</v>
      </c>
      <c r="J528" s="115">
        <f>VLOOKUP($A528,'DO NOT MODIFY'!$A$5:$S$631,11,FALSE)</f>
        <v>1</v>
      </c>
      <c r="K528" s="115">
        <f>VLOOKUP($A528,'DO NOT MODIFY'!$A$5:$S$631,12,FALSE)</f>
        <v>4.0000000000000001E-3</v>
      </c>
      <c r="L528" s="117">
        <f t="shared" si="53"/>
        <v>0</v>
      </c>
      <c r="M528" s="117">
        <f t="shared" si="54"/>
        <v>0</v>
      </c>
      <c r="N528" s="117">
        <f t="shared" si="55"/>
        <v>0</v>
      </c>
      <c r="O528" s="117">
        <f t="shared" si="45"/>
        <v>0</v>
      </c>
      <c r="P528" s="117">
        <f t="shared" si="56"/>
        <v>0</v>
      </c>
      <c r="Q528" s="117">
        <f t="shared" si="57"/>
        <v>0</v>
      </c>
    </row>
    <row r="529" spans="1:17" ht="15" x14ac:dyDescent="0.2">
      <c r="A529" s="88">
        <v>511</v>
      </c>
      <c r="B529" s="115">
        <f>VLOOKUP($A529,'DO NOT MODIFY'!$A$5:$S$631,2,FALSE)</f>
        <v>0</v>
      </c>
      <c r="C529" s="115">
        <f>VLOOKUP($A529,'DO NOT MODIFY'!$A$5:$S$631,3,FALSE)</f>
        <v>0</v>
      </c>
      <c r="D529" s="116" t="str">
        <f>VLOOKUP($A529,'DO NOT MODIFY'!$A$5:$S$631,4,FALSE)</f>
        <v>Scabiosa caucasica (all cultivars)</v>
      </c>
      <c r="E529" s="116" t="str">
        <f>VLOOKUP($A529,'DO NOT MODIFY'!$A$5:$S$631,5,FALSE)</f>
        <v>Pincushion Flower</v>
      </c>
      <c r="F529" s="115" t="str">
        <f>VLOOKUP($A529,'DO NOT MODIFY'!$A$5:$S$631,7,FALSE)</f>
        <v>moderate</v>
      </c>
      <c r="G529" s="115">
        <f>VLOOKUP($A529,'DO NOT MODIFY'!$A$5:$S$631,6,FALSE)</f>
        <v>10</v>
      </c>
      <c r="H529" s="151"/>
      <c r="I529" s="148" t="str">
        <f>VLOOKUP($A529,'DO NOT MODIFY'!$A$5:$S$631,10,FALSE)</f>
        <v>#1</v>
      </c>
      <c r="J529" s="115">
        <f>VLOOKUP($A529,'DO NOT MODIFY'!$A$5:$S$631,11,FALSE)</f>
        <v>1</v>
      </c>
      <c r="K529" s="115">
        <f>VLOOKUP($A529,'DO NOT MODIFY'!$A$5:$S$631,12,FALSE)</f>
        <v>4.0000000000000001E-3</v>
      </c>
      <c r="L529" s="117">
        <f t="shared" si="53"/>
        <v>0</v>
      </c>
      <c r="M529" s="117">
        <f t="shared" si="54"/>
        <v>0</v>
      </c>
      <c r="N529" s="117">
        <f t="shared" si="55"/>
        <v>0</v>
      </c>
      <c r="O529" s="117">
        <f t="shared" si="45"/>
        <v>1</v>
      </c>
      <c r="P529" s="117">
        <f t="shared" si="56"/>
        <v>0</v>
      </c>
      <c r="Q529" s="117">
        <f t="shared" si="57"/>
        <v>0</v>
      </c>
    </row>
    <row r="530" spans="1:17" ht="15" x14ac:dyDescent="0.2">
      <c r="A530" s="88">
        <v>512</v>
      </c>
      <c r="B530" s="115">
        <f>VLOOKUP($A530,'DO NOT MODIFY'!$A$5:$S$631,2,FALSE)</f>
        <v>0</v>
      </c>
      <c r="C530" s="115">
        <f>VLOOKUP($A530,'DO NOT MODIFY'!$A$5:$S$631,3,FALSE)</f>
        <v>0</v>
      </c>
      <c r="D530" s="116" t="str">
        <f>VLOOKUP($A530,'DO NOT MODIFY'!$A$5:$S$631,4,FALSE)</f>
        <v>Scabiosa columbaria (all cultivars)</v>
      </c>
      <c r="E530" s="116" t="str">
        <f>VLOOKUP($A530,'DO NOT MODIFY'!$A$5:$S$631,5,FALSE)</f>
        <v>Pincushion Flower</v>
      </c>
      <c r="F530" s="115" t="str">
        <f>VLOOKUP($A530,'DO NOT MODIFY'!$A$5:$S$631,7,FALSE)</f>
        <v>low</v>
      </c>
      <c r="G530" s="115">
        <f>VLOOKUP($A530,'DO NOT MODIFY'!$A$5:$S$631,6,FALSE)</f>
        <v>10</v>
      </c>
      <c r="H530" s="151"/>
      <c r="I530" s="148" t="str">
        <f>VLOOKUP($A530,'DO NOT MODIFY'!$A$5:$S$631,10,FALSE)</f>
        <v>#1</v>
      </c>
      <c r="J530" s="115">
        <f>VLOOKUP($A530,'DO NOT MODIFY'!$A$5:$S$631,11,FALSE)</f>
        <v>1</v>
      </c>
      <c r="K530" s="115">
        <f>VLOOKUP($A530,'DO NOT MODIFY'!$A$5:$S$631,12,FALSE)</f>
        <v>4.0000000000000001E-3</v>
      </c>
      <c r="L530" s="117">
        <f t="shared" si="53"/>
        <v>0</v>
      </c>
      <c r="M530" s="117">
        <f t="shared" si="54"/>
        <v>0</v>
      </c>
      <c r="N530" s="117">
        <f t="shared" si="55"/>
        <v>0</v>
      </c>
      <c r="O530" s="117">
        <f t="shared" si="45"/>
        <v>0</v>
      </c>
      <c r="P530" s="117">
        <f t="shared" si="56"/>
        <v>0</v>
      </c>
      <c r="Q530" s="117">
        <f t="shared" si="57"/>
        <v>0</v>
      </c>
    </row>
    <row r="531" spans="1:17" ht="15" x14ac:dyDescent="0.2">
      <c r="A531" s="88">
        <v>513</v>
      </c>
      <c r="B531" s="115">
        <f>VLOOKUP($A531,'DO NOT MODIFY'!$A$5:$S$631,2,FALSE)</f>
        <v>0</v>
      </c>
      <c r="C531" s="115">
        <f>VLOOKUP($A531,'DO NOT MODIFY'!$A$5:$S$631,3,FALSE)</f>
        <v>0</v>
      </c>
      <c r="D531" s="116" t="str">
        <f>VLOOKUP($A531,'DO NOT MODIFY'!$A$5:$S$631,4,FALSE)</f>
        <v>Scrophularia macrantha</v>
      </c>
      <c r="E531" s="116" t="str">
        <f>VLOOKUP($A531,'DO NOT MODIFY'!$A$5:$S$631,5,FALSE)</f>
        <v>Red Birds in a Tree</v>
      </c>
      <c r="F531" s="115" t="str">
        <f>VLOOKUP($A531,'DO NOT MODIFY'!$A$5:$S$631,7,FALSE)</f>
        <v>low</v>
      </c>
      <c r="G531" s="115">
        <f>VLOOKUP($A531,'DO NOT MODIFY'!$A$5:$S$631,6,FALSE)</f>
        <v>10</v>
      </c>
      <c r="H531" s="151"/>
      <c r="I531" s="148" t="str">
        <f>VLOOKUP($A531,'DO NOT MODIFY'!$A$5:$S$631,10,FALSE)</f>
        <v>#1</v>
      </c>
      <c r="J531" s="115">
        <f>VLOOKUP($A531,'DO NOT MODIFY'!$A$5:$S$631,11,FALSE)</f>
        <v>1</v>
      </c>
      <c r="K531" s="115">
        <f>VLOOKUP($A531,'DO NOT MODIFY'!$A$5:$S$631,12,FALSE)</f>
        <v>4.0000000000000001E-3</v>
      </c>
      <c r="L531" s="117">
        <f t="shared" si="53"/>
        <v>0</v>
      </c>
      <c r="M531" s="117">
        <f t="shared" si="54"/>
        <v>0</v>
      </c>
      <c r="N531" s="117">
        <f t="shared" si="55"/>
        <v>0</v>
      </c>
      <c r="O531" s="117">
        <f t="shared" si="45"/>
        <v>0</v>
      </c>
      <c r="P531" s="117">
        <f t="shared" si="56"/>
        <v>0</v>
      </c>
      <c r="Q531" s="117">
        <f t="shared" si="57"/>
        <v>0</v>
      </c>
    </row>
    <row r="532" spans="1:17" ht="15" x14ac:dyDescent="0.2">
      <c r="A532" s="88">
        <v>514</v>
      </c>
      <c r="B532" s="115">
        <f>VLOOKUP($A532,'DO NOT MODIFY'!$A$5:$S$631,2,FALSE)</f>
        <v>0</v>
      </c>
      <c r="C532" s="115">
        <f>VLOOKUP($A532,'DO NOT MODIFY'!$A$5:$S$631,3,FALSE)</f>
        <v>0</v>
      </c>
      <c r="D532" s="116" t="str">
        <f>VLOOKUP($A532,'DO NOT MODIFY'!$A$5:$S$631,4,FALSE)</f>
        <v>Scutellaria alpina 'Arcobaleno'</v>
      </c>
      <c r="E532" s="116" t="str">
        <f>VLOOKUP($A532,'DO NOT MODIFY'!$A$5:$S$631,5,FALSE)</f>
        <v>Rainbow Skullcap</v>
      </c>
      <c r="F532" s="115" t="str">
        <f>VLOOKUP($A532,'DO NOT MODIFY'!$A$5:$S$631,7,FALSE)</f>
        <v>moderate</v>
      </c>
      <c r="G532" s="115">
        <f>VLOOKUP($A532,'DO NOT MODIFY'!$A$5:$S$631,6,FALSE)</f>
        <v>10</v>
      </c>
      <c r="H532" s="151"/>
      <c r="I532" s="148" t="str">
        <f>VLOOKUP($A532,'DO NOT MODIFY'!$A$5:$S$631,10,FALSE)</f>
        <v>#1</v>
      </c>
      <c r="J532" s="115">
        <f>VLOOKUP($A532,'DO NOT MODIFY'!$A$5:$S$631,11,FALSE)</f>
        <v>1</v>
      </c>
      <c r="K532" s="115">
        <f>VLOOKUP($A532,'DO NOT MODIFY'!$A$5:$S$631,12,FALSE)</f>
        <v>4.0000000000000001E-3</v>
      </c>
      <c r="L532" s="117">
        <f t="shared" si="53"/>
        <v>0</v>
      </c>
      <c r="M532" s="117">
        <f t="shared" si="54"/>
        <v>0</v>
      </c>
      <c r="N532" s="117">
        <f t="shared" si="55"/>
        <v>0</v>
      </c>
      <c r="O532" s="117">
        <f t="shared" ref="O532:O595" si="58">IF(F532="moderate",1,0)</f>
        <v>1</v>
      </c>
      <c r="P532" s="117">
        <f t="shared" si="56"/>
        <v>0</v>
      </c>
      <c r="Q532" s="117">
        <f t="shared" si="57"/>
        <v>0</v>
      </c>
    </row>
    <row r="533" spans="1:17" ht="15" x14ac:dyDescent="0.2">
      <c r="A533" s="88">
        <v>515</v>
      </c>
      <c r="B533" s="115">
        <f>VLOOKUP($A533,'DO NOT MODIFY'!$A$5:$S$631,2,FALSE)</f>
        <v>0</v>
      </c>
      <c r="C533" s="115">
        <f>VLOOKUP($A533,'DO NOT MODIFY'!$A$5:$S$631,3,FALSE)</f>
        <v>0</v>
      </c>
      <c r="D533" s="116" t="str">
        <f>VLOOKUP($A533,'DO NOT MODIFY'!$A$5:$S$631,4,FALSE)</f>
        <v>Scutellaria suffrutescens</v>
      </c>
      <c r="E533" s="116" t="str">
        <f>VLOOKUP($A533,'DO NOT MODIFY'!$A$5:$S$631,5,FALSE)</f>
        <v>Cherry Skullcap</v>
      </c>
      <c r="F533" s="115" t="str">
        <f>VLOOKUP($A533,'DO NOT MODIFY'!$A$5:$S$631,7,FALSE)</f>
        <v>moderate</v>
      </c>
      <c r="G533" s="115">
        <f>VLOOKUP($A533,'DO NOT MODIFY'!$A$5:$S$631,6,FALSE)</f>
        <v>10</v>
      </c>
      <c r="H533" s="151"/>
      <c r="I533" s="148" t="str">
        <f>VLOOKUP($A533,'DO NOT MODIFY'!$A$5:$S$631,10,FALSE)</f>
        <v>#1</v>
      </c>
      <c r="J533" s="115">
        <f>VLOOKUP($A533,'DO NOT MODIFY'!$A$5:$S$631,11,FALSE)</f>
        <v>1</v>
      </c>
      <c r="K533" s="115">
        <f>VLOOKUP($A533,'DO NOT MODIFY'!$A$5:$S$631,12,FALSE)</f>
        <v>4.0000000000000001E-3</v>
      </c>
      <c r="L533" s="117">
        <f t="shared" si="53"/>
        <v>0</v>
      </c>
      <c r="M533" s="117">
        <f t="shared" si="54"/>
        <v>0</v>
      </c>
      <c r="N533" s="117">
        <f t="shared" si="55"/>
        <v>0</v>
      </c>
      <c r="O533" s="117">
        <f t="shared" si="58"/>
        <v>1</v>
      </c>
      <c r="P533" s="117">
        <f t="shared" si="56"/>
        <v>0</v>
      </c>
      <c r="Q533" s="117">
        <f t="shared" si="57"/>
        <v>0</v>
      </c>
    </row>
    <row r="534" spans="1:17" ht="15" x14ac:dyDescent="0.2">
      <c r="A534" s="88">
        <v>516</v>
      </c>
      <c r="B534" s="115">
        <f>VLOOKUP($A534,'DO NOT MODIFY'!$A$5:$S$631,2,FALSE)</f>
        <v>0</v>
      </c>
      <c r="C534" s="115">
        <f>VLOOKUP($A534,'DO NOT MODIFY'!$A$5:$S$631,3,FALSE)</f>
        <v>0</v>
      </c>
      <c r="D534" s="116" t="str">
        <f>VLOOKUP($A534,'DO NOT MODIFY'!$A$5:$S$631,4,FALSE)</f>
        <v>Scutellaria resinosa 'Smoky Hills</v>
      </c>
      <c r="E534" s="116" t="str">
        <f>VLOOKUP($A534,'DO NOT MODIFY'!$A$5:$S$631,5,FALSE)</f>
        <v>Smoky Hills Skullcap</v>
      </c>
      <c r="F534" s="115" t="str">
        <f>VLOOKUP($A534,'DO NOT MODIFY'!$A$5:$S$631,7,FALSE)</f>
        <v>low</v>
      </c>
      <c r="G534" s="115">
        <f>VLOOKUP($A534,'DO NOT MODIFY'!$A$5:$S$631,6,FALSE)</f>
        <v>8</v>
      </c>
      <c r="H534" s="151"/>
      <c r="I534" s="148" t="str">
        <f>VLOOKUP($A534,'DO NOT MODIFY'!$A$5:$S$631,10,FALSE)</f>
        <v>#1</v>
      </c>
      <c r="J534" s="115">
        <f>VLOOKUP($A534,'DO NOT MODIFY'!$A$5:$S$631,11,FALSE)</f>
        <v>1</v>
      </c>
      <c r="K534" s="115">
        <f>VLOOKUP($A534,'DO NOT MODIFY'!$A$5:$S$631,12,FALSE)</f>
        <v>4.0000000000000001E-3</v>
      </c>
      <c r="L534" s="117">
        <f t="shared" si="53"/>
        <v>0</v>
      </c>
      <c r="M534" s="117">
        <f t="shared" si="54"/>
        <v>0</v>
      </c>
      <c r="N534" s="117">
        <f t="shared" si="55"/>
        <v>0</v>
      </c>
      <c r="O534" s="117">
        <f t="shared" si="58"/>
        <v>0</v>
      </c>
      <c r="P534" s="117">
        <f t="shared" si="56"/>
        <v>0</v>
      </c>
      <c r="Q534" s="117">
        <f t="shared" si="57"/>
        <v>0</v>
      </c>
    </row>
    <row r="535" spans="1:17" ht="15" x14ac:dyDescent="0.2">
      <c r="A535" s="88">
        <v>517</v>
      </c>
      <c r="B535" s="115">
        <f>VLOOKUP($A535,'DO NOT MODIFY'!$A$5:$S$631,2,FALSE)</f>
        <v>0</v>
      </c>
      <c r="C535" s="115">
        <f>VLOOKUP($A535,'DO NOT MODIFY'!$A$5:$S$631,3,FALSE)</f>
        <v>0</v>
      </c>
      <c r="D535" s="116" t="str">
        <f>VLOOKUP($A535,'DO NOT MODIFY'!$A$5:$S$631,4,FALSE)</f>
        <v>Sedum acre</v>
      </c>
      <c r="E535" s="116" t="str">
        <f>VLOOKUP($A535,'DO NOT MODIFY'!$A$5:$S$631,5,FALSE)</f>
        <v>Goldmoss Sedum</v>
      </c>
      <c r="F535" s="115" t="str">
        <f>VLOOKUP($A535,'DO NOT MODIFY'!$A$5:$S$631,7,FALSE)</f>
        <v>low</v>
      </c>
      <c r="G535" s="115">
        <f>VLOOKUP($A535,'DO NOT MODIFY'!$A$5:$S$631,6,FALSE)</f>
        <v>5</v>
      </c>
      <c r="H535" s="151"/>
      <c r="I535" s="148" t="str">
        <f>VLOOKUP($A535,'DO NOT MODIFY'!$A$5:$S$631,10,FALSE)</f>
        <v>#1</v>
      </c>
      <c r="J535" s="115">
        <f>VLOOKUP($A535,'DO NOT MODIFY'!$A$5:$S$631,11,FALSE)</f>
        <v>0.5</v>
      </c>
      <c r="K535" s="115">
        <f>VLOOKUP($A535,'DO NOT MODIFY'!$A$5:$S$631,12,FALSE)</f>
        <v>2E-3</v>
      </c>
      <c r="L535" s="117">
        <f t="shared" si="53"/>
        <v>0</v>
      </c>
      <c r="M535" s="117">
        <f t="shared" si="54"/>
        <v>0</v>
      </c>
      <c r="N535" s="117">
        <f t="shared" si="55"/>
        <v>0</v>
      </c>
      <c r="O535" s="117">
        <f t="shared" si="58"/>
        <v>0</v>
      </c>
      <c r="P535" s="117">
        <f t="shared" si="56"/>
        <v>0</v>
      </c>
      <c r="Q535" s="117">
        <f t="shared" si="57"/>
        <v>0</v>
      </c>
    </row>
    <row r="536" spans="1:17" ht="15" x14ac:dyDescent="0.2">
      <c r="A536" s="88">
        <v>518</v>
      </c>
      <c r="B536" s="115">
        <f>VLOOKUP($A536,'DO NOT MODIFY'!$A$5:$S$631,2,FALSE)</f>
        <v>0</v>
      </c>
      <c r="C536" s="115">
        <f>VLOOKUP($A536,'DO NOT MODIFY'!$A$5:$S$631,3,FALSE)</f>
        <v>0</v>
      </c>
      <c r="D536" s="116" t="str">
        <f>VLOOKUP($A536,'DO NOT MODIFY'!$A$5:$S$631,4,FALSE)</f>
        <v>Sedum 'Autumn Joy'</v>
      </c>
      <c r="E536" s="116" t="str">
        <f>VLOOKUP($A536,'DO NOT MODIFY'!$A$5:$S$631,5,FALSE)</f>
        <v>Autumn Joy Stonecrop</v>
      </c>
      <c r="F536" s="115" t="str">
        <f>VLOOKUP($A536,'DO NOT MODIFY'!$A$5:$S$631,7,FALSE)</f>
        <v>low</v>
      </c>
      <c r="G536" s="115">
        <f>VLOOKUP($A536,'DO NOT MODIFY'!$A$5:$S$631,6,FALSE)</f>
        <v>8</v>
      </c>
      <c r="H536" s="151"/>
      <c r="I536" s="148" t="str">
        <f>VLOOKUP($A536,'DO NOT MODIFY'!$A$5:$S$631,10,FALSE)</f>
        <v>#1</v>
      </c>
      <c r="J536" s="115">
        <f>VLOOKUP($A536,'DO NOT MODIFY'!$A$5:$S$631,11,FALSE)</f>
        <v>1</v>
      </c>
      <c r="K536" s="115">
        <f>VLOOKUP($A536,'DO NOT MODIFY'!$A$5:$S$631,12,FALSE)</f>
        <v>4.0000000000000001E-3</v>
      </c>
      <c r="L536" s="117">
        <f t="shared" si="53"/>
        <v>0</v>
      </c>
      <c r="M536" s="117">
        <f t="shared" si="54"/>
        <v>0</v>
      </c>
      <c r="N536" s="117">
        <f t="shared" si="55"/>
        <v>0</v>
      </c>
      <c r="O536" s="117">
        <f t="shared" si="58"/>
        <v>0</v>
      </c>
      <c r="P536" s="117">
        <f t="shared" si="56"/>
        <v>0</v>
      </c>
      <c r="Q536" s="117">
        <f t="shared" si="57"/>
        <v>0</v>
      </c>
    </row>
    <row r="537" spans="1:17" ht="15" x14ac:dyDescent="0.2">
      <c r="A537" s="88">
        <v>519</v>
      </c>
      <c r="B537" s="115">
        <f>VLOOKUP($A537,'DO NOT MODIFY'!$A$5:$S$631,2,FALSE)</f>
        <v>0</v>
      </c>
      <c r="C537" s="115">
        <f>VLOOKUP($A537,'DO NOT MODIFY'!$A$5:$S$631,3,FALSE)</f>
        <v>0</v>
      </c>
      <c r="D537" s="116" t="str">
        <f>VLOOKUP($A537,'DO NOT MODIFY'!$A$5:$S$631,4,FALSE)</f>
        <v>Sedum 'Blue Spruce'</v>
      </c>
      <c r="E537" s="116" t="str">
        <f>VLOOKUP($A537,'DO NOT MODIFY'!$A$5:$S$631,5,FALSE)</f>
        <v>Blue Creeping Stonecrop</v>
      </c>
      <c r="F537" s="115" t="str">
        <f>VLOOKUP($A537,'DO NOT MODIFY'!$A$5:$S$631,7,FALSE)</f>
        <v>low</v>
      </c>
      <c r="G537" s="115">
        <f>VLOOKUP($A537,'DO NOT MODIFY'!$A$5:$S$631,6,FALSE)</f>
        <v>5</v>
      </c>
      <c r="H537" s="151"/>
      <c r="I537" s="148" t="str">
        <f>VLOOKUP($A537,'DO NOT MODIFY'!$A$5:$S$631,10,FALSE)</f>
        <v>#1</v>
      </c>
      <c r="J537" s="115">
        <f>VLOOKUP($A537,'DO NOT MODIFY'!$A$5:$S$631,11,FALSE)</f>
        <v>0.5</v>
      </c>
      <c r="K537" s="115">
        <f>VLOOKUP($A537,'DO NOT MODIFY'!$A$5:$S$631,12,FALSE)</f>
        <v>2E-3</v>
      </c>
      <c r="L537" s="117">
        <f t="shared" si="53"/>
        <v>0</v>
      </c>
      <c r="M537" s="117">
        <f t="shared" si="54"/>
        <v>0</v>
      </c>
      <c r="N537" s="117">
        <f t="shared" si="55"/>
        <v>0</v>
      </c>
      <c r="O537" s="117">
        <f t="shared" si="58"/>
        <v>0</v>
      </c>
      <c r="P537" s="117">
        <f t="shared" si="56"/>
        <v>0</v>
      </c>
      <c r="Q537" s="117">
        <f t="shared" si="57"/>
        <v>0</v>
      </c>
    </row>
    <row r="538" spans="1:17" ht="15" x14ac:dyDescent="0.2">
      <c r="A538" s="88">
        <v>520</v>
      </c>
      <c r="B538" s="115">
        <f>VLOOKUP($A538,'DO NOT MODIFY'!$A$5:$S$631,2,FALSE)</f>
        <v>0</v>
      </c>
      <c r="C538" s="115">
        <f>VLOOKUP($A538,'DO NOT MODIFY'!$A$5:$S$631,3,FALSE)</f>
        <v>0</v>
      </c>
      <c r="D538" s="116" t="str">
        <f>VLOOKUP($A538,'DO NOT MODIFY'!$A$5:$S$631,4,FALSE)</f>
        <v>Sedum hybridum</v>
      </c>
      <c r="E538" s="116" t="str">
        <f>VLOOKUP($A538,'DO NOT MODIFY'!$A$5:$S$631,5,FALSE)</f>
        <v>Oak-leaf Stonecrop</v>
      </c>
      <c r="F538" s="115" t="str">
        <f>VLOOKUP($A538,'DO NOT MODIFY'!$A$5:$S$631,7,FALSE)</f>
        <v>low</v>
      </c>
      <c r="G538" s="115">
        <f>VLOOKUP($A538,'DO NOT MODIFY'!$A$5:$S$631,6,FALSE)</f>
        <v>5</v>
      </c>
      <c r="H538" s="151"/>
      <c r="I538" s="148" t="str">
        <f>VLOOKUP($A538,'DO NOT MODIFY'!$A$5:$S$631,10,FALSE)</f>
        <v>#1</v>
      </c>
      <c r="J538" s="115">
        <f>VLOOKUP($A538,'DO NOT MODIFY'!$A$5:$S$631,11,FALSE)</f>
        <v>0.5</v>
      </c>
      <c r="K538" s="115">
        <f>VLOOKUP($A538,'DO NOT MODIFY'!$A$5:$S$631,12,FALSE)</f>
        <v>2E-3</v>
      </c>
      <c r="L538" s="117">
        <f t="shared" si="53"/>
        <v>0</v>
      </c>
      <c r="M538" s="117">
        <f t="shared" si="54"/>
        <v>0</v>
      </c>
      <c r="N538" s="117">
        <f t="shared" si="55"/>
        <v>0</v>
      </c>
      <c r="O538" s="117">
        <f t="shared" si="58"/>
        <v>0</v>
      </c>
      <c r="P538" s="117">
        <f t="shared" si="56"/>
        <v>0</v>
      </c>
      <c r="Q538" s="117">
        <f t="shared" si="57"/>
        <v>0</v>
      </c>
    </row>
    <row r="539" spans="1:17" ht="15" x14ac:dyDescent="0.2">
      <c r="A539" s="88">
        <v>521</v>
      </c>
      <c r="B539" s="115">
        <f>VLOOKUP($A539,'DO NOT MODIFY'!$A$5:$S$631,2,FALSE)</f>
        <v>0</v>
      </c>
      <c r="C539" s="115">
        <f>VLOOKUP($A539,'DO NOT MODIFY'!$A$5:$S$631,3,FALSE)</f>
        <v>0</v>
      </c>
      <c r="D539" s="116" t="str">
        <f>VLOOKUP($A539,'DO NOT MODIFY'!$A$5:$S$631,4,FALSE)</f>
        <v>Sedum kamtschaticum</v>
      </c>
      <c r="E539" s="116" t="str">
        <f>VLOOKUP($A539,'DO NOT MODIFY'!$A$5:$S$631,5,FALSE)</f>
        <v>Russian Stonecrop</v>
      </c>
      <c r="F539" s="115" t="str">
        <f>VLOOKUP($A539,'DO NOT MODIFY'!$A$5:$S$631,7,FALSE)</f>
        <v>low</v>
      </c>
      <c r="G539" s="115">
        <f>VLOOKUP($A539,'DO NOT MODIFY'!$A$5:$S$631,6,FALSE)</f>
        <v>5</v>
      </c>
      <c r="H539" s="151"/>
      <c r="I539" s="148" t="str">
        <f>VLOOKUP($A539,'DO NOT MODIFY'!$A$5:$S$631,10,FALSE)</f>
        <v>#1</v>
      </c>
      <c r="J539" s="115">
        <f>VLOOKUP($A539,'DO NOT MODIFY'!$A$5:$S$631,11,FALSE)</f>
        <v>0.5</v>
      </c>
      <c r="K539" s="115">
        <f>VLOOKUP($A539,'DO NOT MODIFY'!$A$5:$S$631,12,FALSE)</f>
        <v>2E-3</v>
      </c>
      <c r="L539" s="117">
        <f t="shared" si="53"/>
        <v>0</v>
      </c>
      <c r="M539" s="117">
        <f t="shared" si="54"/>
        <v>0</v>
      </c>
      <c r="N539" s="117">
        <f t="shared" si="55"/>
        <v>0</v>
      </c>
      <c r="O539" s="117">
        <f t="shared" si="58"/>
        <v>0</v>
      </c>
      <c r="P539" s="117">
        <f t="shared" si="56"/>
        <v>0</v>
      </c>
      <c r="Q539" s="117">
        <f t="shared" si="57"/>
        <v>0</v>
      </c>
    </row>
    <row r="540" spans="1:17" ht="15" x14ac:dyDescent="0.2">
      <c r="A540" s="88">
        <v>522</v>
      </c>
      <c r="B540" s="115">
        <f>VLOOKUP($A540,'DO NOT MODIFY'!$A$5:$S$631,2,FALSE)</f>
        <v>0</v>
      </c>
      <c r="C540" s="115">
        <f>VLOOKUP($A540,'DO NOT MODIFY'!$A$5:$S$631,3,FALSE)</f>
        <v>0</v>
      </c>
      <c r="D540" s="116" t="str">
        <f>VLOOKUP($A540,'DO NOT MODIFY'!$A$5:$S$631,4,FALSE)</f>
        <v>Sedum rupestre 'Angelina</v>
      </c>
      <c r="E540" s="116" t="str">
        <f>VLOOKUP($A540,'DO NOT MODIFY'!$A$5:$S$631,5,FALSE)</f>
        <v>Angelina Stonecrop</v>
      </c>
      <c r="F540" s="115" t="str">
        <f>VLOOKUP($A540,'DO NOT MODIFY'!$A$5:$S$631,7,FALSE)</f>
        <v>low</v>
      </c>
      <c r="G540" s="115">
        <f>VLOOKUP($A540,'DO NOT MODIFY'!$A$5:$S$631,6,FALSE)</f>
        <v>5</v>
      </c>
      <c r="H540" s="151"/>
      <c r="I540" s="148" t="str">
        <f>VLOOKUP($A540,'DO NOT MODIFY'!$A$5:$S$631,10,FALSE)</f>
        <v>#1</v>
      </c>
      <c r="J540" s="115">
        <f>VLOOKUP($A540,'DO NOT MODIFY'!$A$5:$S$631,11,FALSE)</f>
        <v>0.5</v>
      </c>
      <c r="K540" s="115">
        <f>VLOOKUP($A540,'DO NOT MODIFY'!$A$5:$S$631,12,FALSE)</f>
        <v>2E-3</v>
      </c>
      <c r="L540" s="117">
        <f t="shared" si="53"/>
        <v>0</v>
      </c>
      <c r="M540" s="117">
        <f t="shared" si="54"/>
        <v>0</v>
      </c>
      <c r="N540" s="117">
        <f t="shared" si="55"/>
        <v>0</v>
      </c>
      <c r="O540" s="117">
        <f t="shared" si="58"/>
        <v>0</v>
      </c>
      <c r="P540" s="117">
        <f t="shared" si="56"/>
        <v>0</v>
      </c>
      <c r="Q540" s="117">
        <f t="shared" si="57"/>
        <v>0</v>
      </c>
    </row>
    <row r="541" spans="1:17" ht="15" x14ac:dyDescent="0.2">
      <c r="A541" s="88">
        <v>523</v>
      </c>
      <c r="B541" s="115">
        <f>VLOOKUP($A541,'DO NOT MODIFY'!$A$5:$S$631,2,FALSE)</f>
        <v>0</v>
      </c>
      <c r="C541" s="115">
        <f>VLOOKUP($A541,'DO NOT MODIFY'!$A$5:$S$631,3,FALSE)</f>
        <v>0</v>
      </c>
      <c r="D541" s="116" t="str">
        <f>VLOOKUP($A541,'DO NOT MODIFY'!$A$5:$S$631,4,FALSE)</f>
        <v>Sedum sediforme</v>
      </c>
      <c r="E541" s="116" t="str">
        <f>VLOOKUP($A541,'DO NOT MODIFY'!$A$5:$S$631,5,FALSE)</f>
        <v>Turquoise Tails Blue Sedum</v>
      </c>
      <c r="F541" s="115" t="str">
        <f>VLOOKUP($A541,'DO NOT MODIFY'!$A$5:$S$631,7,FALSE)</f>
        <v>low</v>
      </c>
      <c r="G541" s="115">
        <f>VLOOKUP($A541,'DO NOT MODIFY'!$A$5:$S$631,6,FALSE)</f>
        <v>5</v>
      </c>
      <c r="H541" s="151"/>
      <c r="I541" s="148" t="str">
        <f>VLOOKUP($A541,'DO NOT MODIFY'!$A$5:$S$631,10,FALSE)</f>
        <v>#1</v>
      </c>
      <c r="J541" s="115">
        <f>VLOOKUP($A541,'DO NOT MODIFY'!$A$5:$S$631,11,FALSE)</f>
        <v>0.5</v>
      </c>
      <c r="K541" s="115">
        <f>VLOOKUP($A541,'DO NOT MODIFY'!$A$5:$S$631,12,FALSE)</f>
        <v>2E-3</v>
      </c>
      <c r="L541" s="117">
        <f t="shared" si="53"/>
        <v>0</v>
      </c>
      <c r="M541" s="117">
        <f t="shared" si="54"/>
        <v>0</v>
      </c>
      <c r="N541" s="117">
        <f t="shared" si="55"/>
        <v>0</v>
      </c>
      <c r="O541" s="117">
        <f t="shared" si="58"/>
        <v>0</v>
      </c>
      <c r="P541" s="117">
        <f t="shared" si="56"/>
        <v>0</v>
      </c>
      <c r="Q541" s="117">
        <f t="shared" si="57"/>
        <v>0</v>
      </c>
    </row>
    <row r="542" spans="1:17" ht="15" x14ac:dyDescent="0.2">
      <c r="A542" s="88">
        <v>524</v>
      </c>
      <c r="B542" s="115">
        <f>VLOOKUP($A542,'DO NOT MODIFY'!$A$5:$S$631,2,FALSE)</f>
        <v>0</v>
      </c>
      <c r="C542" s="115">
        <f>VLOOKUP($A542,'DO NOT MODIFY'!$A$5:$S$631,3,FALSE)</f>
        <v>0</v>
      </c>
      <c r="D542" s="116" t="str">
        <f>VLOOKUP($A542,'DO NOT MODIFY'!$A$5:$S$631,4,FALSE)</f>
        <v>Sedum spectabile (all cultivars)</v>
      </c>
      <c r="E542" s="116" t="str">
        <f>VLOOKUP($A542,'DO NOT MODIFY'!$A$5:$S$631,5,FALSE)</f>
        <v xml:space="preserve">Showy Stonecrop </v>
      </c>
      <c r="F542" s="115" t="str">
        <f>VLOOKUP($A542,'DO NOT MODIFY'!$A$5:$S$631,7,FALSE)</f>
        <v>low</v>
      </c>
      <c r="G542" s="115">
        <f>VLOOKUP($A542,'DO NOT MODIFY'!$A$5:$S$631,6,FALSE)</f>
        <v>5</v>
      </c>
      <c r="H542" s="151"/>
      <c r="I542" s="148" t="str">
        <f>VLOOKUP($A542,'DO NOT MODIFY'!$A$5:$S$631,10,FALSE)</f>
        <v>#1</v>
      </c>
      <c r="J542" s="115">
        <f>VLOOKUP($A542,'DO NOT MODIFY'!$A$5:$S$631,11,FALSE)</f>
        <v>0.5</v>
      </c>
      <c r="K542" s="115">
        <f>VLOOKUP($A542,'DO NOT MODIFY'!$A$5:$S$631,12,FALSE)</f>
        <v>2E-3</v>
      </c>
      <c r="L542" s="117">
        <f t="shared" si="53"/>
        <v>0</v>
      </c>
      <c r="M542" s="117">
        <f t="shared" si="54"/>
        <v>0</v>
      </c>
      <c r="N542" s="117">
        <f t="shared" si="55"/>
        <v>0</v>
      </c>
      <c r="O542" s="117">
        <f t="shared" si="58"/>
        <v>0</v>
      </c>
      <c r="P542" s="117">
        <f t="shared" si="56"/>
        <v>0</v>
      </c>
      <c r="Q542" s="117">
        <f t="shared" si="57"/>
        <v>0</v>
      </c>
    </row>
    <row r="543" spans="1:17" ht="15" x14ac:dyDescent="0.2">
      <c r="A543" s="88">
        <v>525</v>
      </c>
      <c r="B543" s="115">
        <f>VLOOKUP($A543,'DO NOT MODIFY'!$A$5:$S$631,2,FALSE)</f>
        <v>0</v>
      </c>
      <c r="C543" s="115">
        <f>VLOOKUP($A543,'DO NOT MODIFY'!$A$5:$S$631,3,FALSE)</f>
        <v>0</v>
      </c>
      <c r="D543" s="116" t="str">
        <f>VLOOKUP($A543,'DO NOT MODIFY'!$A$5:$S$631,4,FALSE)</f>
        <v>Sedum spurium (all cultivars)</v>
      </c>
      <c r="E543" s="116" t="str">
        <f>VLOOKUP($A543,'DO NOT MODIFY'!$A$5:$S$631,5,FALSE)</f>
        <v>Stonecrop</v>
      </c>
      <c r="F543" s="115" t="str">
        <f>VLOOKUP($A543,'DO NOT MODIFY'!$A$5:$S$631,7,FALSE)</f>
        <v>low</v>
      </c>
      <c r="G543" s="115">
        <f>VLOOKUP($A543,'DO NOT MODIFY'!$A$5:$S$631,6,FALSE)</f>
        <v>5</v>
      </c>
      <c r="H543" s="151"/>
      <c r="I543" s="148" t="str">
        <f>VLOOKUP($A543,'DO NOT MODIFY'!$A$5:$S$631,10,FALSE)</f>
        <v>#1</v>
      </c>
      <c r="J543" s="115">
        <f>VLOOKUP($A543,'DO NOT MODIFY'!$A$5:$S$631,11,FALSE)</f>
        <v>0.5</v>
      </c>
      <c r="K543" s="115">
        <f>VLOOKUP($A543,'DO NOT MODIFY'!$A$5:$S$631,12,FALSE)</f>
        <v>2E-3</v>
      </c>
      <c r="L543" s="117">
        <f t="shared" si="53"/>
        <v>0</v>
      </c>
      <c r="M543" s="117">
        <f t="shared" si="54"/>
        <v>0</v>
      </c>
      <c r="N543" s="117">
        <f t="shared" si="55"/>
        <v>0</v>
      </c>
      <c r="O543" s="117">
        <f t="shared" si="58"/>
        <v>0</v>
      </c>
      <c r="P543" s="117">
        <f t="shared" si="56"/>
        <v>0</v>
      </c>
      <c r="Q543" s="117">
        <f t="shared" si="57"/>
        <v>0</v>
      </c>
    </row>
    <row r="544" spans="1:17" ht="15" x14ac:dyDescent="0.2">
      <c r="A544" s="88">
        <v>526</v>
      </c>
      <c r="B544" s="115">
        <f>VLOOKUP($A544,'DO NOT MODIFY'!$A$5:$S$631,2,FALSE)</f>
        <v>0</v>
      </c>
      <c r="C544" s="115">
        <f>VLOOKUP($A544,'DO NOT MODIFY'!$A$5:$S$631,3,FALSE)</f>
        <v>0</v>
      </c>
      <c r="D544" s="116" t="str">
        <f>VLOOKUP($A544,'DO NOT MODIFY'!$A$5:$S$631,4,FALSE)</f>
        <v>Sedum 'Vera Jameson'</v>
      </c>
      <c r="E544" s="116" t="str">
        <f>VLOOKUP($A544,'DO NOT MODIFY'!$A$5:$S$631,5,FALSE)</f>
        <v>Vera Jameson Stonecrop</v>
      </c>
      <c r="F544" s="115" t="str">
        <f>VLOOKUP($A544,'DO NOT MODIFY'!$A$5:$S$631,7,FALSE)</f>
        <v>low</v>
      </c>
      <c r="G544" s="115">
        <f>VLOOKUP($A544,'DO NOT MODIFY'!$A$5:$S$631,6,FALSE)</f>
        <v>5</v>
      </c>
      <c r="H544" s="151"/>
      <c r="I544" s="148" t="str">
        <f>VLOOKUP($A544,'DO NOT MODIFY'!$A$5:$S$631,10,FALSE)</f>
        <v>#1</v>
      </c>
      <c r="J544" s="115">
        <f>VLOOKUP($A544,'DO NOT MODIFY'!$A$5:$S$631,11,FALSE)</f>
        <v>0.5</v>
      </c>
      <c r="K544" s="115">
        <f>VLOOKUP($A544,'DO NOT MODIFY'!$A$5:$S$631,12,FALSE)</f>
        <v>2E-3</v>
      </c>
      <c r="L544" s="117">
        <f t="shared" si="53"/>
        <v>0</v>
      </c>
      <c r="M544" s="117">
        <f t="shared" si="54"/>
        <v>0</v>
      </c>
      <c r="N544" s="117">
        <f t="shared" si="55"/>
        <v>0</v>
      </c>
      <c r="O544" s="117">
        <f t="shared" si="58"/>
        <v>0</v>
      </c>
      <c r="P544" s="117">
        <f t="shared" si="56"/>
        <v>0</v>
      </c>
      <c r="Q544" s="117">
        <f t="shared" si="57"/>
        <v>0</v>
      </c>
    </row>
    <row r="545" spans="1:17" ht="15" x14ac:dyDescent="0.2">
      <c r="A545" s="88">
        <v>527</v>
      </c>
      <c r="B545" s="115">
        <f>VLOOKUP($A545,'DO NOT MODIFY'!$A$5:$S$631,2,FALSE)</f>
        <v>0</v>
      </c>
      <c r="C545" s="115">
        <f>VLOOKUP($A545,'DO NOT MODIFY'!$A$5:$S$631,3,FALSE)</f>
        <v>0</v>
      </c>
      <c r="D545" s="116" t="str">
        <f>VLOOKUP($A545,'DO NOT MODIFY'!$A$5:$S$631,4,FALSE)</f>
        <v>Sempervirens sp.</v>
      </c>
      <c r="E545" s="116" t="str">
        <f>VLOOKUP($A545,'DO NOT MODIFY'!$A$5:$S$631,5,FALSE)</f>
        <v xml:space="preserve">Hens and Chicks </v>
      </c>
      <c r="F545" s="115" t="str">
        <f>VLOOKUP($A545,'DO NOT MODIFY'!$A$5:$S$631,7,FALSE)</f>
        <v>very low</v>
      </c>
      <c r="G545" s="115">
        <f>VLOOKUP($A545,'DO NOT MODIFY'!$A$5:$S$631,6,FALSE)</f>
        <v>3</v>
      </c>
      <c r="H545" s="151"/>
      <c r="I545" s="148" t="str">
        <f>VLOOKUP($A545,'DO NOT MODIFY'!$A$5:$S$631,10,FALSE)</f>
        <v>#1</v>
      </c>
      <c r="J545" s="115">
        <f>VLOOKUP($A545,'DO NOT MODIFY'!$A$5:$S$631,11,FALSE)</f>
        <v>1</v>
      </c>
      <c r="K545" s="115">
        <f>VLOOKUP($A545,'DO NOT MODIFY'!$A$5:$S$631,12,FALSE)</f>
        <v>4.0000000000000001E-3</v>
      </c>
      <c r="L545" s="117">
        <f t="shared" si="53"/>
        <v>0</v>
      </c>
      <c r="M545" s="117">
        <f t="shared" si="54"/>
        <v>0</v>
      </c>
      <c r="N545" s="117">
        <f t="shared" si="55"/>
        <v>0</v>
      </c>
      <c r="O545" s="117">
        <f t="shared" si="58"/>
        <v>0</v>
      </c>
      <c r="P545" s="117">
        <f t="shared" si="56"/>
        <v>0</v>
      </c>
      <c r="Q545" s="117">
        <f t="shared" si="57"/>
        <v>0</v>
      </c>
    </row>
    <row r="546" spans="1:17" ht="15" x14ac:dyDescent="0.2">
      <c r="A546" s="88">
        <v>528</v>
      </c>
      <c r="B546" s="115">
        <f>VLOOKUP($A546,'DO NOT MODIFY'!$A$5:$S$631,2,FALSE)</f>
        <v>0</v>
      </c>
      <c r="C546" s="115">
        <f>VLOOKUP($A546,'DO NOT MODIFY'!$A$5:$S$631,3,FALSE)</f>
        <v>0</v>
      </c>
      <c r="D546" s="116" t="str">
        <f>VLOOKUP($A546,'DO NOT MODIFY'!$A$5:$S$631,4,FALSE)</f>
        <v>Seseli gummiferum</v>
      </c>
      <c r="E546" s="116" t="str">
        <f>VLOOKUP($A546,'DO NOT MODIFY'!$A$5:$S$631,5,FALSE)</f>
        <v>Moon Carrot</v>
      </c>
      <c r="F546" s="115" t="str">
        <f>VLOOKUP($A546,'DO NOT MODIFY'!$A$5:$S$631,7,FALSE)</f>
        <v>low</v>
      </c>
      <c r="G546" s="115">
        <f>VLOOKUP($A546,'DO NOT MODIFY'!$A$5:$S$631,6,FALSE)</f>
        <v>10</v>
      </c>
      <c r="H546" s="151"/>
      <c r="I546" s="148" t="str">
        <f>VLOOKUP($A546,'DO NOT MODIFY'!$A$5:$S$631,10,FALSE)</f>
        <v>#1</v>
      </c>
      <c r="J546" s="115">
        <f>VLOOKUP($A546,'DO NOT MODIFY'!$A$5:$S$631,11,FALSE)</f>
        <v>1</v>
      </c>
      <c r="K546" s="115">
        <f>VLOOKUP($A546,'DO NOT MODIFY'!$A$5:$S$631,12,FALSE)</f>
        <v>4.0000000000000001E-3</v>
      </c>
      <c r="L546" s="117">
        <f t="shared" si="53"/>
        <v>0</v>
      </c>
      <c r="M546" s="117">
        <f t="shared" si="54"/>
        <v>0</v>
      </c>
      <c r="N546" s="117">
        <f t="shared" si="55"/>
        <v>0</v>
      </c>
      <c r="O546" s="117">
        <f t="shared" si="58"/>
        <v>0</v>
      </c>
      <c r="P546" s="117">
        <f t="shared" si="56"/>
        <v>0</v>
      </c>
      <c r="Q546" s="117">
        <f t="shared" si="57"/>
        <v>0</v>
      </c>
    </row>
    <row r="547" spans="1:17" ht="15" x14ac:dyDescent="0.2">
      <c r="A547" s="88">
        <v>529</v>
      </c>
      <c r="B547" s="115">
        <f>VLOOKUP($A547,'DO NOT MODIFY'!$A$5:$S$631,2,FALSE)</f>
        <v>0</v>
      </c>
      <c r="C547" s="115">
        <f>VLOOKUP($A547,'DO NOT MODIFY'!$A$5:$S$631,3,FALSE)</f>
        <v>0</v>
      </c>
      <c r="D547" s="116" t="str">
        <f>VLOOKUP($A547,'DO NOT MODIFY'!$A$5:$S$631,4,FALSE)</f>
        <v>Sidalcea sp.</v>
      </c>
      <c r="E547" s="116" t="str">
        <f>VLOOKUP($A547,'DO NOT MODIFY'!$A$5:$S$631,5,FALSE)</f>
        <v>Prairie Mallow</v>
      </c>
      <c r="F547" s="115" t="str">
        <f>VLOOKUP($A547,'DO NOT MODIFY'!$A$5:$S$631,7,FALSE)</f>
        <v>moderate</v>
      </c>
      <c r="G547" s="115">
        <f>VLOOKUP($A547,'DO NOT MODIFY'!$A$5:$S$631,6,FALSE)</f>
        <v>10</v>
      </c>
      <c r="H547" s="151"/>
      <c r="I547" s="148" t="str">
        <f>VLOOKUP($A547,'DO NOT MODIFY'!$A$5:$S$631,10,FALSE)</f>
        <v>#1</v>
      </c>
      <c r="J547" s="115">
        <f>VLOOKUP($A547,'DO NOT MODIFY'!$A$5:$S$631,11,FALSE)</f>
        <v>1</v>
      </c>
      <c r="K547" s="115">
        <f>VLOOKUP($A547,'DO NOT MODIFY'!$A$5:$S$631,12,FALSE)</f>
        <v>4.0000000000000001E-3</v>
      </c>
      <c r="L547" s="117">
        <f t="shared" si="53"/>
        <v>0</v>
      </c>
      <c r="M547" s="117">
        <f t="shared" si="54"/>
        <v>0</v>
      </c>
      <c r="N547" s="117">
        <f t="shared" si="55"/>
        <v>0</v>
      </c>
      <c r="O547" s="117">
        <f t="shared" si="58"/>
        <v>1</v>
      </c>
      <c r="P547" s="117">
        <f t="shared" si="56"/>
        <v>0</v>
      </c>
      <c r="Q547" s="117">
        <f t="shared" si="57"/>
        <v>0</v>
      </c>
    </row>
    <row r="548" spans="1:17" ht="15" x14ac:dyDescent="0.2">
      <c r="A548" s="88">
        <v>530</v>
      </c>
      <c r="B548" s="115">
        <f>VLOOKUP($A548,'DO NOT MODIFY'!$A$5:$S$631,2,FALSE)</f>
        <v>0</v>
      </c>
      <c r="C548" s="115">
        <f>VLOOKUP($A548,'DO NOT MODIFY'!$A$5:$S$631,3,FALSE)</f>
        <v>0</v>
      </c>
      <c r="D548" s="116" t="str">
        <f>VLOOKUP($A548,'DO NOT MODIFY'!$A$5:$S$631,4,FALSE)</f>
        <v>Solidago 'Golden Baby'</v>
      </c>
      <c r="E548" s="116" t="str">
        <f>VLOOKUP($A548,'DO NOT MODIFY'!$A$5:$S$631,5,FALSE)</f>
        <v>Golden Baby Goldenrod</v>
      </c>
      <c r="F548" s="115" t="str">
        <f>VLOOKUP($A548,'DO NOT MODIFY'!$A$5:$S$631,7,FALSE)</f>
        <v>low</v>
      </c>
      <c r="G548" s="115">
        <f>VLOOKUP($A548,'DO NOT MODIFY'!$A$5:$S$631,6,FALSE)</f>
        <v>10</v>
      </c>
      <c r="H548" s="151"/>
      <c r="I548" s="148" t="str">
        <f>VLOOKUP($A548,'DO NOT MODIFY'!$A$5:$S$631,10,FALSE)</f>
        <v>#1</v>
      </c>
      <c r="J548" s="115">
        <f>VLOOKUP($A548,'DO NOT MODIFY'!$A$5:$S$631,11,FALSE)</f>
        <v>1</v>
      </c>
      <c r="K548" s="115">
        <f>VLOOKUP($A548,'DO NOT MODIFY'!$A$5:$S$631,12,FALSE)</f>
        <v>4.0000000000000001E-3</v>
      </c>
      <c r="L548" s="117">
        <f t="shared" si="53"/>
        <v>0</v>
      </c>
      <c r="M548" s="117">
        <f t="shared" si="54"/>
        <v>0</v>
      </c>
      <c r="N548" s="117">
        <f t="shared" si="55"/>
        <v>0</v>
      </c>
      <c r="O548" s="117">
        <f t="shared" si="58"/>
        <v>0</v>
      </c>
      <c r="P548" s="117">
        <f t="shared" si="56"/>
        <v>0</v>
      </c>
      <c r="Q548" s="117">
        <f t="shared" si="57"/>
        <v>0</v>
      </c>
    </row>
    <row r="549" spans="1:17" ht="15" x14ac:dyDescent="0.2">
      <c r="A549" s="88">
        <v>531</v>
      </c>
      <c r="B549" s="115">
        <f>VLOOKUP($A549,'DO NOT MODIFY'!$A$5:$S$631,2,FALSE)</f>
        <v>0</v>
      </c>
      <c r="C549" s="115">
        <f>VLOOKUP($A549,'DO NOT MODIFY'!$A$5:$S$631,3,FALSE)</f>
        <v>0</v>
      </c>
      <c r="D549" s="116" t="str">
        <f>VLOOKUP($A549,'DO NOT MODIFY'!$A$5:$S$631,4,FALSE)</f>
        <v>Sphaeralcea munroana</v>
      </c>
      <c r="E549" s="116" t="str">
        <f>VLOOKUP($A549,'DO NOT MODIFY'!$A$5:$S$631,5,FALSE)</f>
        <v>Orange Globe Mallow</v>
      </c>
      <c r="F549" s="115" t="str">
        <f>VLOOKUP($A549,'DO NOT MODIFY'!$A$5:$S$631,7,FALSE)</f>
        <v>very low</v>
      </c>
      <c r="G549" s="115">
        <f>VLOOKUP($A549,'DO NOT MODIFY'!$A$5:$S$631,6,FALSE)</f>
        <v>10</v>
      </c>
      <c r="H549" s="151"/>
      <c r="I549" s="148" t="str">
        <f>VLOOKUP($A549,'DO NOT MODIFY'!$A$5:$S$631,10,FALSE)</f>
        <v>#1</v>
      </c>
      <c r="J549" s="115">
        <f>VLOOKUP($A549,'DO NOT MODIFY'!$A$5:$S$631,11,FALSE)</f>
        <v>1</v>
      </c>
      <c r="K549" s="115">
        <f>VLOOKUP($A549,'DO NOT MODIFY'!$A$5:$S$631,12,FALSE)</f>
        <v>4.0000000000000001E-3</v>
      </c>
      <c r="L549" s="117">
        <f t="shared" si="53"/>
        <v>0</v>
      </c>
      <c r="M549" s="117">
        <f t="shared" si="54"/>
        <v>0</v>
      </c>
      <c r="N549" s="117">
        <f t="shared" si="55"/>
        <v>0</v>
      </c>
      <c r="O549" s="117">
        <f t="shared" si="58"/>
        <v>0</v>
      </c>
      <c r="P549" s="117">
        <f t="shared" si="56"/>
        <v>0</v>
      </c>
      <c r="Q549" s="117">
        <f t="shared" si="57"/>
        <v>0</v>
      </c>
    </row>
    <row r="550" spans="1:17" ht="15" x14ac:dyDescent="0.2">
      <c r="A550" s="88">
        <v>532</v>
      </c>
      <c r="B550" s="115">
        <f>VLOOKUP($A550,'DO NOT MODIFY'!$A$5:$S$631,2,FALSE)</f>
        <v>0</v>
      </c>
      <c r="C550" s="115">
        <f>VLOOKUP($A550,'DO NOT MODIFY'!$A$5:$S$631,3,FALSE)</f>
        <v>0</v>
      </c>
      <c r="D550" s="116" t="str">
        <f>VLOOKUP($A550,'DO NOT MODIFY'!$A$5:$S$631,4,FALSE)</f>
        <v>Stachys byzantina (all cultivars)</v>
      </c>
      <c r="E550" s="116" t="str">
        <f>VLOOKUP($A550,'DO NOT MODIFY'!$A$5:$S$631,5,FALSE)</f>
        <v>Lamb's Ear</v>
      </c>
      <c r="F550" s="115" t="str">
        <f>VLOOKUP($A550,'DO NOT MODIFY'!$A$5:$S$631,7,FALSE)</f>
        <v>low</v>
      </c>
      <c r="G550" s="115">
        <f>VLOOKUP($A550,'DO NOT MODIFY'!$A$5:$S$631,6,FALSE)</f>
        <v>3</v>
      </c>
      <c r="H550" s="151"/>
      <c r="I550" s="148" t="str">
        <f>VLOOKUP($A550,'DO NOT MODIFY'!$A$5:$S$631,10,FALSE)</f>
        <v>#1</v>
      </c>
      <c r="J550" s="115">
        <f>VLOOKUP($A550,'DO NOT MODIFY'!$A$5:$S$631,11,FALSE)</f>
        <v>1</v>
      </c>
      <c r="K550" s="115">
        <f>VLOOKUP($A550,'DO NOT MODIFY'!$A$5:$S$631,12,FALSE)</f>
        <v>4.0000000000000001E-3</v>
      </c>
      <c r="L550" s="117">
        <f t="shared" si="53"/>
        <v>0</v>
      </c>
      <c r="M550" s="117">
        <f t="shared" si="54"/>
        <v>0</v>
      </c>
      <c r="N550" s="117">
        <f t="shared" si="55"/>
        <v>0</v>
      </c>
      <c r="O550" s="117">
        <f t="shared" si="58"/>
        <v>0</v>
      </c>
      <c r="P550" s="117">
        <f t="shared" si="56"/>
        <v>0</v>
      </c>
      <c r="Q550" s="117">
        <f t="shared" si="57"/>
        <v>0</v>
      </c>
    </row>
    <row r="551" spans="1:17" ht="15" x14ac:dyDescent="0.2">
      <c r="A551" s="88">
        <v>533</v>
      </c>
      <c r="B551" s="115">
        <f>VLOOKUP($A551,'DO NOT MODIFY'!$A$5:$S$631,2,FALSE)</f>
        <v>0</v>
      </c>
      <c r="C551" s="115">
        <f>VLOOKUP($A551,'DO NOT MODIFY'!$A$5:$S$631,3,FALSE)</f>
        <v>0</v>
      </c>
      <c r="D551" s="116" t="str">
        <f>VLOOKUP($A551,'DO NOT MODIFY'!$A$5:$S$631,4,FALSE)</f>
        <v>Stokesia laevis</v>
      </c>
      <c r="E551" s="116" t="str">
        <f>VLOOKUP($A551,'DO NOT MODIFY'!$A$5:$S$631,5,FALSE)</f>
        <v>Stokes' Aster</v>
      </c>
      <c r="F551" s="115" t="str">
        <f>VLOOKUP($A551,'DO NOT MODIFY'!$A$5:$S$631,7,FALSE)</f>
        <v>moderate</v>
      </c>
      <c r="G551" s="115">
        <f>VLOOKUP($A551,'DO NOT MODIFY'!$A$5:$S$631,6,FALSE)</f>
        <v>10</v>
      </c>
      <c r="H551" s="151"/>
      <c r="I551" s="148" t="str">
        <f>VLOOKUP($A551,'DO NOT MODIFY'!$A$5:$S$631,10,FALSE)</f>
        <v>#1</v>
      </c>
      <c r="J551" s="115">
        <f>VLOOKUP($A551,'DO NOT MODIFY'!$A$5:$S$631,11,FALSE)</f>
        <v>1</v>
      </c>
      <c r="K551" s="115">
        <f>VLOOKUP($A551,'DO NOT MODIFY'!$A$5:$S$631,12,FALSE)</f>
        <v>4.0000000000000001E-3</v>
      </c>
      <c r="L551" s="117">
        <f t="shared" si="53"/>
        <v>0</v>
      </c>
      <c r="M551" s="117">
        <f t="shared" si="54"/>
        <v>0</v>
      </c>
      <c r="N551" s="117">
        <f t="shared" si="55"/>
        <v>0</v>
      </c>
      <c r="O551" s="117">
        <f t="shared" si="58"/>
        <v>1</v>
      </c>
      <c r="P551" s="117">
        <f t="shared" si="56"/>
        <v>0</v>
      </c>
      <c r="Q551" s="117">
        <f t="shared" si="57"/>
        <v>0</v>
      </c>
    </row>
    <row r="552" spans="1:17" ht="15" x14ac:dyDescent="0.2">
      <c r="A552" s="88">
        <v>534</v>
      </c>
      <c r="B552" s="115">
        <f>VLOOKUP($A552,'DO NOT MODIFY'!$A$5:$S$631,2,FALSE)</f>
        <v>0</v>
      </c>
      <c r="C552" s="115">
        <f>VLOOKUP($A552,'DO NOT MODIFY'!$A$5:$S$631,3,FALSE)</f>
        <v>0</v>
      </c>
      <c r="D552" s="116" t="str">
        <f>VLOOKUP($A552,'DO NOT MODIFY'!$A$5:$S$631,4,FALSE)</f>
        <v>Symphyotrichum novae-angeliae</v>
      </c>
      <c r="E552" s="116" t="str">
        <f>VLOOKUP($A552,'DO NOT MODIFY'!$A$5:$S$631,5,FALSE)</f>
        <v>New England Aster</v>
      </c>
      <c r="F552" s="115" t="str">
        <f>VLOOKUP($A552,'DO NOT MODIFY'!$A$5:$S$631,7,FALSE)</f>
        <v>low</v>
      </c>
      <c r="G552" s="115">
        <f>VLOOKUP($A552,'DO NOT MODIFY'!$A$5:$S$631,6,FALSE)</f>
        <v>10</v>
      </c>
      <c r="H552" s="151"/>
      <c r="I552" s="148" t="str">
        <f>VLOOKUP($A552,'DO NOT MODIFY'!$A$5:$S$631,10,FALSE)</f>
        <v>#1</v>
      </c>
      <c r="J552" s="115">
        <f>VLOOKUP($A552,'DO NOT MODIFY'!$A$5:$S$631,11,FALSE)</f>
        <v>1</v>
      </c>
      <c r="K552" s="115">
        <f>VLOOKUP($A552,'DO NOT MODIFY'!$A$5:$S$631,12,FALSE)</f>
        <v>4.0000000000000001E-3</v>
      </c>
      <c r="L552" s="117">
        <f t="shared" si="53"/>
        <v>0</v>
      </c>
      <c r="M552" s="117">
        <f t="shared" si="54"/>
        <v>0</v>
      </c>
      <c r="N552" s="117">
        <f t="shared" si="55"/>
        <v>0</v>
      </c>
      <c r="O552" s="117">
        <f t="shared" si="58"/>
        <v>0</v>
      </c>
      <c r="P552" s="117">
        <f t="shared" si="56"/>
        <v>0</v>
      </c>
      <c r="Q552" s="117">
        <f t="shared" si="57"/>
        <v>0</v>
      </c>
    </row>
    <row r="553" spans="1:17" ht="15" x14ac:dyDescent="0.2">
      <c r="A553" s="88">
        <v>535</v>
      </c>
      <c r="B553" s="115">
        <f>VLOOKUP($A553,'DO NOT MODIFY'!$A$5:$S$631,2,FALSE)</f>
        <v>0</v>
      </c>
      <c r="C553" s="115">
        <f>VLOOKUP($A553,'DO NOT MODIFY'!$A$5:$S$631,3,FALSE)</f>
        <v>0</v>
      </c>
      <c r="D553" s="116" t="str">
        <f>VLOOKUP($A553,'DO NOT MODIFY'!$A$5:$S$631,4,FALSE)</f>
        <v xml:space="preserve">Symphyotrichum porteri                                     </v>
      </c>
      <c r="E553" s="116" t="str">
        <f>VLOOKUP($A553,'DO NOT MODIFY'!$A$5:$S$631,5,FALSE)</f>
        <v>Porter Aster</v>
      </c>
      <c r="F553" s="115" t="str">
        <f>VLOOKUP($A553,'DO NOT MODIFY'!$A$5:$S$631,7,FALSE)</f>
        <v>low</v>
      </c>
      <c r="G553" s="115">
        <f>VLOOKUP($A553,'DO NOT MODIFY'!$A$5:$S$631,6,FALSE)</f>
        <v>10</v>
      </c>
      <c r="H553" s="151"/>
      <c r="I553" s="148" t="str">
        <f>VLOOKUP($A553,'DO NOT MODIFY'!$A$5:$S$631,10,FALSE)</f>
        <v>#1</v>
      </c>
      <c r="J553" s="115">
        <f>VLOOKUP($A553,'DO NOT MODIFY'!$A$5:$S$631,11,FALSE)</f>
        <v>1</v>
      </c>
      <c r="K553" s="115">
        <f>VLOOKUP($A553,'DO NOT MODIFY'!$A$5:$S$631,12,FALSE)</f>
        <v>4.0000000000000001E-3</v>
      </c>
      <c r="L553" s="117">
        <f t="shared" si="53"/>
        <v>0</v>
      </c>
      <c r="M553" s="117">
        <f t="shared" si="54"/>
        <v>0</v>
      </c>
      <c r="N553" s="117">
        <f t="shared" si="55"/>
        <v>0</v>
      </c>
      <c r="O553" s="117">
        <f t="shared" si="58"/>
        <v>0</v>
      </c>
      <c r="P553" s="117">
        <f t="shared" si="56"/>
        <v>0</v>
      </c>
      <c r="Q553" s="117">
        <f t="shared" si="57"/>
        <v>0</v>
      </c>
    </row>
    <row r="554" spans="1:17" ht="15" x14ac:dyDescent="0.2">
      <c r="A554" s="88">
        <v>536</v>
      </c>
      <c r="B554" s="115">
        <f>VLOOKUP($A554,'DO NOT MODIFY'!$A$5:$S$631,2,FALSE)</f>
        <v>0</v>
      </c>
      <c r="C554" s="115">
        <f>VLOOKUP($A554,'DO NOT MODIFY'!$A$5:$S$631,3,FALSE)</f>
        <v>0</v>
      </c>
      <c r="D554" s="116" t="str">
        <f>VLOOKUP($A554,'DO NOT MODIFY'!$A$5:$S$631,4,FALSE)</f>
        <v>Symphytum officinale</v>
      </c>
      <c r="E554" s="116" t="str">
        <f>VLOOKUP($A554,'DO NOT MODIFY'!$A$5:$S$631,5,FALSE)</f>
        <v>Comfrey</v>
      </c>
      <c r="F554" s="115" t="str">
        <f>VLOOKUP($A554,'DO NOT MODIFY'!$A$5:$S$631,7,FALSE)</f>
        <v>low</v>
      </c>
      <c r="G554" s="115">
        <f>VLOOKUP($A554,'DO NOT MODIFY'!$A$5:$S$631,6,FALSE)</f>
        <v>10</v>
      </c>
      <c r="H554" s="151"/>
      <c r="I554" s="148" t="str">
        <f>VLOOKUP($A554,'DO NOT MODIFY'!$A$5:$S$631,10,FALSE)</f>
        <v>#1</v>
      </c>
      <c r="J554" s="115">
        <f>VLOOKUP($A554,'DO NOT MODIFY'!$A$5:$S$631,11,FALSE)</f>
        <v>1</v>
      </c>
      <c r="K554" s="115">
        <f>VLOOKUP($A554,'DO NOT MODIFY'!$A$5:$S$631,12,FALSE)</f>
        <v>4.0000000000000001E-3</v>
      </c>
      <c r="L554" s="117">
        <f t="shared" si="53"/>
        <v>0</v>
      </c>
      <c r="M554" s="117">
        <f t="shared" si="54"/>
        <v>0</v>
      </c>
      <c r="N554" s="117">
        <f t="shared" si="55"/>
        <v>0</v>
      </c>
      <c r="O554" s="117">
        <f t="shared" si="58"/>
        <v>0</v>
      </c>
      <c r="P554" s="117">
        <f t="shared" si="56"/>
        <v>0</v>
      </c>
      <c r="Q554" s="117">
        <f t="shared" si="57"/>
        <v>0</v>
      </c>
    </row>
    <row r="555" spans="1:17" ht="15" x14ac:dyDescent="0.2">
      <c r="A555" s="88">
        <v>537</v>
      </c>
      <c r="B555" s="115">
        <f>VLOOKUP($A555,'DO NOT MODIFY'!$A$5:$S$631,2,FALSE)</f>
        <v>0</v>
      </c>
      <c r="C555" s="115">
        <f>VLOOKUP($A555,'DO NOT MODIFY'!$A$5:$S$631,3,FALSE)</f>
        <v>0</v>
      </c>
      <c r="D555" s="116" t="str">
        <f>VLOOKUP($A555,'DO NOT MODIFY'!$A$5:$S$631,4,FALSE)</f>
        <v>Tanacetum x coccineum</v>
      </c>
      <c r="E555" s="116" t="str">
        <f>VLOOKUP($A555,'DO NOT MODIFY'!$A$5:$S$631,5,FALSE)</f>
        <v xml:space="preserve">Painted Daisy </v>
      </c>
      <c r="F555" s="115" t="str">
        <f>VLOOKUP($A555,'DO NOT MODIFY'!$A$5:$S$631,7,FALSE)</f>
        <v>low</v>
      </c>
      <c r="G555" s="115">
        <f>VLOOKUP($A555,'DO NOT MODIFY'!$A$5:$S$631,6,FALSE)</f>
        <v>10</v>
      </c>
      <c r="H555" s="151"/>
      <c r="I555" s="148" t="str">
        <f>VLOOKUP($A555,'DO NOT MODIFY'!$A$5:$S$631,10,FALSE)</f>
        <v>#1</v>
      </c>
      <c r="J555" s="115">
        <f>VLOOKUP($A555,'DO NOT MODIFY'!$A$5:$S$631,11,FALSE)</f>
        <v>1</v>
      </c>
      <c r="K555" s="115">
        <f>VLOOKUP($A555,'DO NOT MODIFY'!$A$5:$S$631,12,FALSE)</f>
        <v>4.0000000000000001E-3</v>
      </c>
      <c r="L555" s="117">
        <f t="shared" si="53"/>
        <v>0</v>
      </c>
      <c r="M555" s="117">
        <f t="shared" si="54"/>
        <v>0</v>
      </c>
      <c r="N555" s="117">
        <f t="shared" si="55"/>
        <v>0</v>
      </c>
      <c r="O555" s="117">
        <f t="shared" si="58"/>
        <v>0</v>
      </c>
      <c r="P555" s="117">
        <f t="shared" si="56"/>
        <v>0</v>
      </c>
      <c r="Q555" s="117">
        <f t="shared" si="57"/>
        <v>0</v>
      </c>
    </row>
    <row r="556" spans="1:17" ht="15" x14ac:dyDescent="0.2">
      <c r="A556" s="88">
        <v>538</v>
      </c>
      <c r="B556" s="115">
        <f>VLOOKUP($A556,'DO NOT MODIFY'!$A$5:$S$631,2,FALSE)</f>
        <v>0</v>
      </c>
      <c r="C556" s="115">
        <f>VLOOKUP($A556,'DO NOT MODIFY'!$A$5:$S$631,3,FALSE)</f>
        <v>0</v>
      </c>
      <c r="D556" s="116" t="str">
        <f>VLOOKUP($A556,'DO NOT MODIFY'!$A$5:$S$631,4,FALSE)</f>
        <v xml:space="preserve">Tanacetum densum amani </v>
      </c>
      <c r="E556" s="116" t="str">
        <f>VLOOKUP($A556,'DO NOT MODIFY'!$A$5:$S$631,5,FALSE)</f>
        <v xml:space="preserve">Partridge Feather </v>
      </c>
      <c r="F556" s="115" t="str">
        <f>VLOOKUP($A556,'DO NOT MODIFY'!$A$5:$S$631,7,FALSE)</f>
        <v>very low</v>
      </c>
      <c r="G556" s="115">
        <f>VLOOKUP($A556,'DO NOT MODIFY'!$A$5:$S$631,6,FALSE)</f>
        <v>10</v>
      </c>
      <c r="H556" s="151"/>
      <c r="I556" s="148" t="str">
        <f>VLOOKUP($A556,'DO NOT MODIFY'!$A$5:$S$631,10,FALSE)</f>
        <v>#1</v>
      </c>
      <c r="J556" s="115">
        <f>VLOOKUP($A556,'DO NOT MODIFY'!$A$5:$S$631,11,FALSE)</f>
        <v>1</v>
      </c>
      <c r="K556" s="115">
        <f>VLOOKUP($A556,'DO NOT MODIFY'!$A$5:$S$631,12,FALSE)</f>
        <v>4.0000000000000001E-3</v>
      </c>
      <c r="L556" s="117">
        <f t="shared" si="53"/>
        <v>0</v>
      </c>
      <c r="M556" s="117">
        <f t="shared" si="54"/>
        <v>0</v>
      </c>
      <c r="N556" s="117">
        <f t="shared" si="55"/>
        <v>0</v>
      </c>
      <c r="O556" s="117">
        <f t="shared" si="58"/>
        <v>0</v>
      </c>
      <c r="P556" s="117">
        <f t="shared" si="56"/>
        <v>0</v>
      </c>
      <c r="Q556" s="117">
        <f t="shared" si="57"/>
        <v>0</v>
      </c>
    </row>
    <row r="557" spans="1:17" ht="15" x14ac:dyDescent="0.2">
      <c r="A557" s="88">
        <v>539</v>
      </c>
      <c r="B557" s="115">
        <f>VLOOKUP($A557,'DO NOT MODIFY'!$A$5:$S$631,2,FALSE)</f>
        <v>0</v>
      </c>
      <c r="C557" s="115">
        <f>VLOOKUP($A557,'DO NOT MODIFY'!$A$5:$S$631,3,FALSE)</f>
        <v>0</v>
      </c>
      <c r="D557" s="116" t="str">
        <f>VLOOKUP($A557,'DO NOT MODIFY'!$A$5:$S$631,4,FALSE)</f>
        <v>Teucrium chamaedrys</v>
      </c>
      <c r="E557" s="116" t="str">
        <f>VLOOKUP($A557,'DO NOT MODIFY'!$A$5:$S$631,5,FALSE)</f>
        <v>Wall Germander</v>
      </c>
      <c r="F557" s="115" t="str">
        <f>VLOOKUP($A557,'DO NOT MODIFY'!$A$5:$S$631,7,FALSE)</f>
        <v>low</v>
      </c>
      <c r="G557" s="115">
        <f>VLOOKUP($A557,'DO NOT MODIFY'!$A$5:$S$631,6,FALSE)</f>
        <v>5</v>
      </c>
      <c r="H557" s="151"/>
      <c r="I557" s="148" t="str">
        <f>VLOOKUP($A557,'DO NOT MODIFY'!$A$5:$S$631,10,FALSE)</f>
        <v>#1</v>
      </c>
      <c r="J557" s="115">
        <f>VLOOKUP($A557,'DO NOT MODIFY'!$A$5:$S$631,11,FALSE)</f>
        <v>1</v>
      </c>
      <c r="K557" s="115">
        <f>VLOOKUP($A557,'DO NOT MODIFY'!$A$5:$S$631,12,FALSE)</f>
        <v>4.0000000000000001E-3</v>
      </c>
      <c r="L557" s="117">
        <f t="shared" si="53"/>
        <v>0</v>
      </c>
      <c r="M557" s="117">
        <f t="shared" si="54"/>
        <v>0</v>
      </c>
      <c r="N557" s="117">
        <f t="shared" si="55"/>
        <v>0</v>
      </c>
      <c r="O557" s="117">
        <f t="shared" si="58"/>
        <v>0</v>
      </c>
      <c r="P557" s="117">
        <f t="shared" si="56"/>
        <v>0</v>
      </c>
      <c r="Q557" s="117">
        <f t="shared" si="57"/>
        <v>0</v>
      </c>
    </row>
    <row r="558" spans="1:17" ht="15" x14ac:dyDescent="0.2">
      <c r="A558" s="88">
        <v>540</v>
      </c>
      <c r="B558" s="115">
        <f>VLOOKUP($A558,'DO NOT MODIFY'!$A$5:$S$631,2,FALSE)</f>
        <v>0</v>
      </c>
      <c r="C558" s="115">
        <f>VLOOKUP($A558,'DO NOT MODIFY'!$A$5:$S$631,3,FALSE)</f>
        <v>0</v>
      </c>
      <c r="D558" s="116" t="str">
        <f>VLOOKUP($A558,'DO NOT MODIFY'!$A$5:$S$631,4,FALSE)</f>
        <v>Thalictrum aquilegifolium</v>
      </c>
      <c r="E558" s="116" t="str">
        <f>VLOOKUP($A558,'DO NOT MODIFY'!$A$5:$S$631,5,FALSE)</f>
        <v>Columbine Meadowrue</v>
      </c>
      <c r="F558" s="115" t="str">
        <f>VLOOKUP($A558,'DO NOT MODIFY'!$A$5:$S$631,7,FALSE)</f>
        <v>moderate</v>
      </c>
      <c r="G558" s="115">
        <f>VLOOKUP($A558,'DO NOT MODIFY'!$A$5:$S$631,6,FALSE)</f>
        <v>10</v>
      </c>
      <c r="H558" s="151"/>
      <c r="I558" s="148" t="str">
        <f>VLOOKUP($A558,'DO NOT MODIFY'!$A$5:$S$631,10,FALSE)</f>
        <v>#1</v>
      </c>
      <c r="J558" s="115">
        <f>VLOOKUP($A558,'DO NOT MODIFY'!$A$5:$S$631,11,FALSE)</f>
        <v>1</v>
      </c>
      <c r="K558" s="115">
        <f>VLOOKUP($A558,'DO NOT MODIFY'!$A$5:$S$631,12,FALSE)</f>
        <v>4.0000000000000001E-3</v>
      </c>
      <c r="L558" s="117">
        <f t="shared" si="53"/>
        <v>0</v>
      </c>
      <c r="M558" s="117">
        <f t="shared" si="54"/>
        <v>0</v>
      </c>
      <c r="N558" s="117">
        <f t="shared" si="55"/>
        <v>0</v>
      </c>
      <c r="O558" s="117">
        <f t="shared" si="58"/>
        <v>1</v>
      </c>
      <c r="P558" s="117">
        <f t="shared" si="56"/>
        <v>0</v>
      </c>
      <c r="Q558" s="117">
        <f t="shared" si="57"/>
        <v>0</v>
      </c>
    </row>
    <row r="559" spans="1:17" ht="15" x14ac:dyDescent="0.2">
      <c r="A559" s="88">
        <v>541</v>
      </c>
      <c r="B559" s="115">
        <f>VLOOKUP($A559,'DO NOT MODIFY'!$A$5:$S$631,2,FALSE)</f>
        <v>0</v>
      </c>
      <c r="C559" s="115">
        <f>VLOOKUP($A559,'DO NOT MODIFY'!$A$5:$S$631,3,FALSE)</f>
        <v>0</v>
      </c>
      <c r="D559" s="116" t="str">
        <f>VLOOKUP($A559,'DO NOT MODIFY'!$A$5:$S$631,4,FALSE)</f>
        <v>Thermopsis divaricarpa</v>
      </c>
      <c r="E559" s="116" t="str">
        <f>VLOOKUP($A559,'DO NOT MODIFY'!$A$5:$S$631,5,FALSE)</f>
        <v>Golden Banner</v>
      </c>
      <c r="F559" s="115" t="str">
        <f>VLOOKUP($A559,'DO NOT MODIFY'!$A$5:$S$631,7,FALSE)</f>
        <v>moderate</v>
      </c>
      <c r="G559" s="115">
        <f>VLOOKUP($A559,'DO NOT MODIFY'!$A$5:$S$631,6,FALSE)</f>
        <v>10</v>
      </c>
      <c r="H559" s="151"/>
      <c r="I559" s="148" t="str">
        <f>VLOOKUP($A559,'DO NOT MODIFY'!$A$5:$S$631,10,FALSE)</f>
        <v>#1</v>
      </c>
      <c r="J559" s="115">
        <f>VLOOKUP($A559,'DO NOT MODIFY'!$A$5:$S$631,11,FALSE)</f>
        <v>1</v>
      </c>
      <c r="K559" s="115">
        <f>VLOOKUP($A559,'DO NOT MODIFY'!$A$5:$S$631,12,FALSE)</f>
        <v>4.0000000000000001E-3</v>
      </c>
      <c r="L559" s="117">
        <f t="shared" si="53"/>
        <v>0</v>
      </c>
      <c r="M559" s="117">
        <f t="shared" si="54"/>
        <v>0</v>
      </c>
      <c r="N559" s="117">
        <f t="shared" si="55"/>
        <v>0</v>
      </c>
      <c r="O559" s="117">
        <f t="shared" si="58"/>
        <v>1</v>
      </c>
      <c r="P559" s="117">
        <f t="shared" si="56"/>
        <v>0</v>
      </c>
      <c r="Q559" s="117">
        <f t="shared" si="57"/>
        <v>0</v>
      </c>
    </row>
    <row r="560" spans="1:17" ht="15" x14ac:dyDescent="0.2">
      <c r="A560" s="88">
        <v>542</v>
      </c>
      <c r="B560" s="115">
        <f>VLOOKUP($A560,'DO NOT MODIFY'!$A$5:$S$631,2,FALSE)</f>
        <v>0</v>
      </c>
      <c r="C560" s="115">
        <f>VLOOKUP($A560,'DO NOT MODIFY'!$A$5:$S$631,3,FALSE)</f>
        <v>0</v>
      </c>
      <c r="D560" s="116" t="str">
        <f>VLOOKUP($A560,'DO NOT MODIFY'!$A$5:$S$631,4,FALSE)</f>
        <v>Thymus praecox</v>
      </c>
      <c r="E560" s="116" t="str">
        <f>VLOOKUP($A560,'DO NOT MODIFY'!$A$5:$S$631,5,FALSE)</f>
        <v>Creeping Thyme</v>
      </c>
      <c r="F560" s="115" t="str">
        <f>VLOOKUP($A560,'DO NOT MODIFY'!$A$5:$S$631,7,FALSE)</f>
        <v>low</v>
      </c>
      <c r="G560" s="115">
        <f>VLOOKUP($A560,'DO NOT MODIFY'!$A$5:$S$631,6,FALSE)</f>
        <v>3</v>
      </c>
      <c r="H560" s="151"/>
      <c r="I560" s="148" t="str">
        <f>VLOOKUP($A560,'DO NOT MODIFY'!$A$5:$S$631,10,FALSE)</f>
        <v>#1</v>
      </c>
      <c r="J560" s="115">
        <f>VLOOKUP($A560,'DO NOT MODIFY'!$A$5:$S$631,11,FALSE)</f>
        <v>1</v>
      </c>
      <c r="K560" s="115">
        <f>VLOOKUP($A560,'DO NOT MODIFY'!$A$5:$S$631,12,FALSE)</f>
        <v>4.0000000000000001E-3</v>
      </c>
      <c r="L560" s="117">
        <f t="shared" si="53"/>
        <v>0</v>
      </c>
      <c r="M560" s="117">
        <f t="shared" si="54"/>
        <v>0</v>
      </c>
      <c r="N560" s="117">
        <f t="shared" si="55"/>
        <v>0</v>
      </c>
      <c r="O560" s="117">
        <f t="shared" si="58"/>
        <v>0</v>
      </c>
      <c r="P560" s="117">
        <f t="shared" si="56"/>
        <v>0</v>
      </c>
      <c r="Q560" s="117">
        <f t="shared" si="57"/>
        <v>0</v>
      </c>
    </row>
    <row r="561" spans="1:17" ht="15" x14ac:dyDescent="0.2">
      <c r="A561" s="88">
        <v>543</v>
      </c>
      <c r="B561" s="115">
        <f>VLOOKUP($A561,'DO NOT MODIFY'!$A$5:$S$631,2,FALSE)</f>
        <v>0</v>
      </c>
      <c r="C561" s="115">
        <f>VLOOKUP($A561,'DO NOT MODIFY'!$A$5:$S$631,3,FALSE)</f>
        <v>0</v>
      </c>
      <c r="D561" s="116" t="str">
        <f>VLOOKUP($A561,'DO NOT MODIFY'!$A$5:$S$631,4,FALSE)</f>
        <v>Thymus praecox arcticus</v>
      </c>
      <c r="E561" s="116" t="str">
        <f>VLOOKUP($A561,'DO NOT MODIFY'!$A$5:$S$631,5,FALSE)</f>
        <v>Mother of Thyme</v>
      </c>
      <c r="F561" s="115" t="str">
        <f>VLOOKUP($A561,'DO NOT MODIFY'!$A$5:$S$631,7,FALSE)</f>
        <v>low</v>
      </c>
      <c r="G561" s="115">
        <f>VLOOKUP($A561,'DO NOT MODIFY'!$A$5:$S$631,6,FALSE)</f>
        <v>3</v>
      </c>
      <c r="H561" s="151"/>
      <c r="I561" s="148" t="str">
        <f>VLOOKUP($A561,'DO NOT MODIFY'!$A$5:$S$631,10,FALSE)</f>
        <v>#1</v>
      </c>
      <c r="J561" s="115">
        <f>VLOOKUP($A561,'DO NOT MODIFY'!$A$5:$S$631,11,FALSE)</f>
        <v>1</v>
      </c>
      <c r="K561" s="115">
        <f>VLOOKUP($A561,'DO NOT MODIFY'!$A$5:$S$631,12,FALSE)</f>
        <v>4.0000000000000001E-3</v>
      </c>
      <c r="L561" s="117">
        <f t="shared" si="53"/>
        <v>0</v>
      </c>
      <c r="M561" s="117">
        <f t="shared" si="54"/>
        <v>0</v>
      </c>
      <c r="N561" s="117">
        <f t="shared" si="55"/>
        <v>0</v>
      </c>
      <c r="O561" s="117">
        <f t="shared" si="58"/>
        <v>0</v>
      </c>
      <c r="P561" s="117">
        <f t="shared" si="56"/>
        <v>0</v>
      </c>
      <c r="Q561" s="117">
        <f t="shared" si="57"/>
        <v>0</v>
      </c>
    </row>
    <row r="562" spans="1:17" ht="15" x14ac:dyDescent="0.2">
      <c r="A562" s="88">
        <v>544</v>
      </c>
      <c r="B562" s="115">
        <f>VLOOKUP($A562,'DO NOT MODIFY'!$A$5:$S$631,2,FALSE)</f>
        <v>0</v>
      </c>
      <c r="C562" s="115">
        <f>VLOOKUP($A562,'DO NOT MODIFY'!$A$5:$S$631,3,FALSE)</f>
        <v>0</v>
      </c>
      <c r="D562" s="116" t="str">
        <f>VLOOKUP($A562,'DO NOT MODIFY'!$A$5:$S$631,4,FALSE)</f>
        <v>Thymus praecox pseudolanuginosus</v>
      </c>
      <c r="E562" s="116" t="str">
        <f>VLOOKUP($A562,'DO NOT MODIFY'!$A$5:$S$631,5,FALSE)</f>
        <v xml:space="preserve">Woolly Thyme </v>
      </c>
      <c r="F562" s="115" t="str">
        <f>VLOOKUP($A562,'DO NOT MODIFY'!$A$5:$S$631,7,FALSE)</f>
        <v>low</v>
      </c>
      <c r="G562" s="115">
        <f>VLOOKUP($A562,'DO NOT MODIFY'!$A$5:$S$631,6,FALSE)</f>
        <v>3</v>
      </c>
      <c r="H562" s="151"/>
      <c r="I562" s="148" t="str">
        <f>VLOOKUP($A562,'DO NOT MODIFY'!$A$5:$S$631,10,FALSE)</f>
        <v>#1</v>
      </c>
      <c r="J562" s="115">
        <f>VLOOKUP($A562,'DO NOT MODIFY'!$A$5:$S$631,11,FALSE)</f>
        <v>1</v>
      </c>
      <c r="K562" s="115">
        <f>VLOOKUP($A562,'DO NOT MODIFY'!$A$5:$S$631,12,FALSE)</f>
        <v>4.0000000000000001E-3</v>
      </c>
      <c r="L562" s="117">
        <f t="shared" si="53"/>
        <v>0</v>
      </c>
      <c r="M562" s="117">
        <f t="shared" si="54"/>
        <v>0</v>
      </c>
      <c r="N562" s="117">
        <f t="shared" si="55"/>
        <v>0</v>
      </c>
      <c r="O562" s="117">
        <f t="shared" si="58"/>
        <v>0</v>
      </c>
      <c r="P562" s="117">
        <f t="shared" si="56"/>
        <v>0</v>
      </c>
      <c r="Q562" s="117">
        <f t="shared" si="57"/>
        <v>0</v>
      </c>
    </row>
    <row r="563" spans="1:17" ht="15" x14ac:dyDescent="0.2">
      <c r="A563" s="88">
        <v>545</v>
      </c>
      <c r="B563" s="115">
        <f>VLOOKUP($A563,'DO NOT MODIFY'!$A$5:$S$631,2,FALSE)</f>
        <v>0</v>
      </c>
      <c r="C563" s="115">
        <f>VLOOKUP($A563,'DO NOT MODIFY'!$A$5:$S$631,3,FALSE)</f>
        <v>0</v>
      </c>
      <c r="D563" s="116" t="str">
        <f>VLOOKUP($A563,'DO NOT MODIFY'!$A$5:$S$631,4,FALSE)</f>
        <v>Thymus serpyllum</v>
      </c>
      <c r="E563" s="116" t="str">
        <f>VLOOKUP($A563,'DO NOT MODIFY'!$A$5:$S$631,5,FALSE)</f>
        <v>Red Compact Mother of Thyme</v>
      </c>
      <c r="F563" s="115" t="str">
        <f>VLOOKUP($A563,'DO NOT MODIFY'!$A$5:$S$631,7,FALSE)</f>
        <v>low</v>
      </c>
      <c r="G563" s="115">
        <f>VLOOKUP($A563,'DO NOT MODIFY'!$A$5:$S$631,6,FALSE)</f>
        <v>3</v>
      </c>
      <c r="H563" s="151"/>
      <c r="I563" s="148" t="str">
        <f>VLOOKUP($A563,'DO NOT MODIFY'!$A$5:$S$631,10,FALSE)</f>
        <v>#1</v>
      </c>
      <c r="J563" s="115">
        <f>VLOOKUP($A563,'DO NOT MODIFY'!$A$5:$S$631,11,FALSE)</f>
        <v>1</v>
      </c>
      <c r="K563" s="115">
        <f>VLOOKUP($A563,'DO NOT MODIFY'!$A$5:$S$631,12,FALSE)</f>
        <v>4.0000000000000001E-3</v>
      </c>
      <c r="L563" s="117">
        <f t="shared" si="53"/>
        <v>0</v>
      </c>
      <c r="M563" s="117">
        <f t="shared" si="54"/>
        <v>0</v>
      </c>
      <c r="N563" s="117">
        <f t="shared" si="55"/>
        <v>0</v>
      </c>
      <c r="O563" s="117">
        <f t="shared" si="58"/>
        <v>0</v>
      </c>
      <c r="P563" s="117">
        <f t="shared" si="56"/>
        <v>0</v>
      </c>
      <c r="Q563" s="117">
        <f t="shared" si="57"/>
        <v>0</v>
      </c>
    </row>
    <row r="564" spans="1:17" ht="15" x14ac:dyDescent="0.2">
      <c r="A564" s="88">
        <v>546</v>
      </c>
      <c r="B564" s="115">
        <f>VLOOKUP($A564,'DO NOT MODIFY'!$A$5:$S$631,2,FALSE)</f>
        <v>0</v>
      </c>
      <c r="C564" s="115">
        <f>VLOOKUP($A564,'DO NOT MODIFY'!$A$5:$S$631,3,FALSE)</f>
        <v>0</v>
      </c>
      <c r="D564" s="116" t="str">
        <f>VLOOKUP($A564,'DO NOT MODIFY'!$A$5:$S$631,4,FALSE)</f>
        <v>Tradescantia andersoniana</v>
      </c>
      <c r="E564" s="116" t="str">
        <f>VLOOKUP($A564,'DO NOT MODIFY'!$A$5:$S$631,5,FALSE)</f>
        <v>Blue Spiderwort</v>
      </c>
      <c r="F564" s="115" t="str">
        <f>VLOOKUP($A564,'DO NOT MODIFY'!$A$5:$S$631,7,FALSE)</f>
        <v>moderate</v>
      </c>
      <c r="G564" s="115">
        <f>VLOOKUP($A564,'DO NOT MODIFY'!$A$5:$S$631,6,FALSE)</f>
        <v>10</v>
      </c>
      <c r="H564" s="151"/>
      <c r="I564" s="148" t="str">
        <f>VLOOKUP($A564,'DO NOT MODIFY'!$A$5:$S$631,10,FALSE)</f>
        <v>#1</v>
      </c>
      <c r="J564" s="115">
        <f>VLOOKUP($A564,'DO NOT MODIFY'!$A$5:$S$631,11,FALSE)</f>
        <v>1</v>
      </c>
      <c r="K564" s="115">
        <f>VLOOKUP($A564,'DO NOT MODIFY'!$A$5:$S$631,12,FALSE)</f>
        <v>4.0000000000000001E-3</v>
      </c>
      <c r="L564" s="117">
        <f t="shared" si="53"/>
        <v>0</v>
      </c>
      <c r="M564" s="117">
        <f t="shared" si="54"/>
        <v>0</v>
      </c>
      <c r="N564" s="117">
        <f t="shared" si="55"/>
        <v>0</v>
      </c>
      <c r="O564" s="117">
        <f t="shared" si="58"/>
        <v>1</v>
      </c>
      <c r="P564" s="117">
        <f t="shared" si="56"/>
        <v>0</v>
      </c>
      <c r="Q564" s="117">
        <f t="shared" si="57"/>
        <v>0</v>
      </c>
    </row>
    <row r="565" spans="1:17" ht="15" x14ac:dyDescent="0.2">
      <c r="A565" s="88">
        <v>547</v>
      </c>
      <c r="B565" s="115">
        <f>VLOOKUP($A565,'DO NOT MODIFY'!$A$5:$S$631,2,FALSE)</f>
        <v>0</v>
      </c>
      <c r="C565" s="115">
        <f>VLOOKUP($A565,'DO NOT MODIFY'!$A$5:$S$631,3,FALSE)</f>
        <v>0</v>
      </c>
      <c r="D565" s="116" t="str">
        <f>VLOOKUP($A565,'DO NOT MODIFY'!$A$5:$S$631,4,FALSE)</f>
        <v>Valeriana officinalis</v>
      </c>
      <c r="E565" s="116" t="str">
        <f>VLOOKUP($A565,'DO NOT MODIFY'!$A$5:$S$631,5,FALSE)</f>
        <v>Valerian</v>
      </c>
      <c r="F565" s="115" t="str">
        <f>VLOOKUP($A565,'DO NOT MODIFY'!$A$5:$S$631,7,FALSE)</f>
        <v>moderate</v>
      </c>
      <c r="G565" s="115">
        <f>VLOOKUP($A565,'DO NOT MODIFY'!$A$5:$S$631,6,FALSE)</f>
        <v>10</v>
      </c>
      <c r="H565" s="151"/>
      <c r="I565" s="148" t="str">
        <f>VLOOKUP($A565,'DO NOT MODIFY'!$A$5:$S$631,10,FALSE)</f>
        <v>#1</v>
      </c>
      <c r="J565" s="115">
        <f>VLOOKUP($A565,'DO NOT MODIFY'!$A$5:$S$631,11,FALSE)</f>
        <v>1</v>
      </c>
      <c r="K565" s="115">
        <f>VLOOKUP($A565,'DO NOT MODIFY'!$A$5:$S$631,12,FALSE)</f>
        <v>4.0000000000000001E-3</v>
      </c>
      <c r="L565" s="117">
        <f t="shared" si="53"/>
        <v>0</v>
      </c>
      <c r="M565" s="117">
        <f t="shared" si="54"/>
        <v>0</v>
      </c>
      <c r="N565" s="117">
        <f t="shared" si="55"/>
        <v>0</v>
      </c>
      <c r="O565" s="117">
        <f t="shared" si="58"/>
        <v>1</v>
      </c>
      <c r="P565" s="117">
        <f t="shared" si="56"/>
        <v>0</v>
      </c>
      <c r="Q565" s="117">
        <f t="shared" si="57"/>
        <v>0</v>
      </c>
    </row>
    <row r="566" spans="1:17" ht="15" x14ac:dyDescent="0.2">
      <c r="A566" s="88">
        <v>548</v>
      </c>
      <c r="B566" s="115">
        <f>VLOOKUP($A566,'DO NOT MODIFY'!$A$5:$S$631,2,FALSE)</f>
        <v>0</v>
      </c>
      <c r="C566" s="115">
        <f>VLOOKUP($A566,'DO NOT MODIFY'!$A$5:$S$631,3,FALSE)</f>
        <v>0</v>
      </c>
      <c r="D566" s="116" t="str">
        <f>VLOOKUP($A566,'DO NOT MODIFY'!$A$5:$S$631,4,FALSE)</f>
        <v>Verbascum bombyciferum</v>
      </c>
      <c r="E566" s="116" t="str">
        <f>VLOOKUP($A566,'DO NOT MODIFY'!$A$5:$S$631,5,FALSE)</f>
        <v>Wooly Mullein</v>
      </c>
      <c r="F566" s="115" t="str">
        <f>VLOOKUP($A566,'DO NOT MODIFY'!$A$5:$S$631,7,FALSE)</f>
        <v>low</v>
      </c>
      <c r="G566" s="115">
        <f>VLOOKUP($A566,'DO NOT MODIFY'!$A$5:$S$631,6,FALSE)</f>
        <v>10</v>
      </c>
      <c r="H566" s="151"/>
      <c r="I566" s="148" t="str">
        <f>VLOOKUP($A566,'DO NOT MODIFY'!$A$5:$S$631,10,FALSE)</f>
        <v>#1</v>
      </c>
      <c r="J566" s="115">
        <f>VLOOKUP($A566,'DO NOT MODIFY'!$A$5:$S$631,11,FALSE)</f>
        <v>1</v>
      </c>
      <c r="K566" s="115">
        <f>VLOOKUP($A566,'DO NOT MODIFY'!$A$5:$S$631,12,FALSE)</f>
        <v>4.0000000000000001E-3</v>
      </c>
      <c r="L566" s="117">
        <f t="shared" si="53"/>
        <v>0</v>
      </c>
      <c r="M566" s="117">
        <f t="shared" si="54"/>
        <v>0</v>
      </c>
      <c r="N566" s="117">
        <f t="shared" si="55"/>
        <v>0</v>
      </c>
      <c r="O566" s="117">
        <f t="shared" si="58"/>
        <v>0</v>
      </c>
      <c r="P566" s="117">
        <f t="shared" si="56"/>
        <v>0</v>
      </c>
      <c r="Q566" s="117">
        <f t="shared" si="57"/>
        <v>0</v>
      </c>
    </row>
    <row r="567" spans="1:17" ht="15" x14ac:dyDescent="0.2">
      <c r="A567" s="88">
        <v>549</v>
      </c>
      <c r="B567" s="115">
        <f>VLOOKUP($A567,'DO NOT MODIFY'!$A$5:$S$631,2,FALSE)</f>
        <v>0</v>
      </c>
      <c r="C567" s="115">
        <f>VLOOKUP($A567,'DO NOT MODIFY'!$A$5:$S$631,3,FALSE)</f>
        <v>0</v>
      </c>
      <c r="D567" s="116" t="str">
        <f>VLOOKUP($A567,'DO NOT MODIFY'!$A$5:$S$631,4,FALSE)</f>
        <v>Verbascum undulatum</v>
      </c>
      <c r="E567" s="116" t="str">
        <f>VLOOKUP($A567,'DO NOT MODIFY'!$A$5:$S$631,5,FALSE)</f>
        <v>Wavy-leafed Mullein</v>
      </c>
      <c r="F567" s="115" t="str">
        <f>VLOOKUP($A567,'DO NOT MODIFY'!$A$5:$S$631,7,FALSE)</f>
        <v>low</v>
      </c>
      <c r="G567" s="115">
        <f>VLOOKUP($A567,'DO NOT MODIFY'!$A$5:$S$631,6,FALSE)</f>
        <v>10</v>
      </c>
      <c r="H567" s="151"/>
      <c r="I567" s="148" t="str">
        <f>VLOOKUP($A567,'DO NOT MODIFY'!$A$5:$S$631,10,FALSE)</f>
        <v>#1</v>
      </c>
      <c r="J567" s="115">
        <f>VLOOKUP($A567,'DO NOT MODIFY'!$A$5:$S$631,11,FALSE)</f>
        <v>1</v>
      </c>
      <c r="K567" s="115">
        <f>VLOOKUP($A567,'DO NOT MODIFY'!$A$5:$S$631,12,FALSE)</f>
        <v>4.0000000000000001E-3</v>
      </c>
      <c r="L567" s="117">
        <f t="shared" si="53"/>
        <v>0</v>
      </c>
      <c r="M567" s="117">
        <f t="shared" si="54"/>
        <v>0</v>
      </c>
      <c r="N567" s="117">
        <f t="shared" si="55"/>
        <v>0</v>
      </c>
      <c r="O567" s="117">
        <f t="shared" si="58"/>
        <v>0</v>
      </c>
      <c r="P567" s="117">
        <f t="shared" si="56"/>
        <v>0</v>
      </c>
      <c r="Q567" s="117">
        <f t="shared" si="57"/>
        <v>0</v>
      </c>
    </row>
    <row r="568" spans="1:17" ht="15" x14ac:dyDescent="0.2">
      <c r="A568" s="88">
        <v>550</v>
      </c>
      <c r="B568" s="115">
        <f>VLOOKUP($A568,'DO NOT MODIFY'!$A$5:$S$631,2,FALSE)</f>
        <v>0</v>
      </c>
      <c r="C568" s="115">
        <f>VLOOKUP($A568,'DO NOT MODIFY'!$A$5:$S$631,3,FALSE)</f>
        <v>0</v>
      </c>
      <c r="D568" s="116" t="str">
        <f>VLOOKUP($A568,'DO NOT MODIFY'!$A$5:$S$631,4,FALSE)</f>
        <v>Verbena bipinnatifida</v>
      </c>
      <c r="E568" s="116" t="str">
        <f>VLOOKUP($A568,'DO NOT MODIFY'!$A$5:$S$631,5,FALSE)</f>
        <v>Valley Lavender® Plains Verbena</v>
      </c>
      <c r="F568" s="115" t="str">
        <f>VLOOKUP($A568,'DO NOT MODIFY'!$A$5:$S$631,7,FALSE)</f>
        <v>low</v>
      </c>
      <c r="G568" s="115">
        <f>VLOOKUP($A568,'DO NOT MODIFY'!$A$5:$S$631,6,FALSE)</f>
        <v>10</v>
      </c>
      <c r="H568" s="151"/>
      <c r="I568" s="148" t="str">
        <f>VLOOKUP($A568,'DO NOT MODIFY'!$A$5:$S$631,10,FALSE)</f>
        <v>#1</v>
      </c>
      <c r="J568" s="115">
        <f>VLOOKUP($A568,'DO NOT MODIFY'!$A$5:$S$631,11,FALSE)</f>
        <v>1</v>
      </c>
      <c r="K568" s="115">
        <f>VLOOKUP($A568,'DO NOT MODIFY'!$A$5:$S$631,12,FALSE)</f>
        <v>4.0000000000000001E-3</v>
      </c>
      <c r="L568" s="117">
        <f t="shared" si="53"/>
        <v>0</v>
      </c>
      <c r="M568" s="117">
        <f t="shared" si="54"/>
        <v>0</v>
      </c>
      <c r="N568" s="117">
        <f t="shared" si="55"/>
        <v>0</v>
      </c>
      <c r="O568" s="117">
        <f t="shared" si="58"/>
        <v>0</v>
      </c>
      <c r="P568" s="117">
        <f t="shared" si="56"/>
        <v>0</v>
      </c>
      <c r="Q568" s="117">
        <f t="shared" si="57"/>
        <v>0</v>
      </c>
    </row>
    <row r="569" spans="1:17" ht="15" x14ac:dyDescent="0.2">
      <c r="A569" s="88">
        <v>551</v>
      </c>
      <c r="B569" s="115">
        <f>VLOOKUP($A569,'DO NOT MODIFY'!$A$5:$S$631,2,FALSE)</f>
        <v>0</v>
      </c>
      <c r="C569" s="115">
        <f>VLOOKUP($A569,'DO NOT MODIFY'!$A$5:$S$631,3,FALSE)</f>
        <v>0</v>
      </c>
      <c r="D569" s="116" t="str">
        <f>VLOOKUP($A569,'DO NOT MODIFY'!$A$5:$S$631,4,FALSE)</f>
        <v>Veronica austriaca 'Crater Lake Blue'</v>
      </c>
      <c r="E569" s="116" t="str">
        <f>VLOOKUP($A569,'DO NOT MODIFY'!$A$5:$S$631,5,FALSE)</f>
        <v>Crater Lake Blue Speedwell</v>
      </c>
      <c r="F569" s="115" t="str">
        <f>VLOOKUP($A569,'DO NOT MODIFY'!$A$5:$S$631,7,FALSE)</f>
        <v>low</v>
      </c>
      <c r="G569" s="115">
        <f>VLOOKUP($A569,'DO NOT MODIFY'!$A$5:$S$631,6,FALSE)</f>
        <v>10</v>
      </c>
      <c r="H569" s="151"/>
      <c r="I569" s="148" t="str">
        <f>VLOOKUP($A569,'DO NOT MODIFY'!$A$5:$S$631,10,FALSE)</f>
        <v>#1</v>
      </c>
      <c r="J569" s="115">
        <f>VLOOKUP($A569,'DO NOT MODIFY'!$A$5:$S$631,11,FALSE)</f>
        <v>1</v>
      </c>
      <c r="K569" s="115">
        <f>VLOOKUP($A569,'DO NOT MODIFY'!$A$5:$S$631,12,FALSE)</f>
        <v>4.0000000000000001E-3</v>
      </c>
      <c r="L569" s="117">
        <f t="shared" si="53"/>
        <v>0</v>
      </c>
      <c r="M569" s="117">
        <f t="shared" si="54"/>
        <v>0</v>
      </c>
      <c r="N569" s="117">
        <f t="shared" si="55"/>
        <v>0</v>
      </c>
      <c r="O569" s="117">
        <f t="shared" si="58"/>
        <v>0</v>
      </c>
      <c r="P569" s="117">
        <f t="shared" si="56"/>
        <v>0</v>
      </c>
      <c r="Q569" s="117">
        <f t="shared" si="57"/>
        <v>0</v>
      </c>
    </row>
    <row r="570" spans="1:17" ht="15" x14ac:dyDescent="0.2">
      <c r="A570" s="88">
        <v>552</v>
      </c>
      <c r="B570" s="115">
        <f>VLOOKUP($A570,'DO NOT MODIFY'!$A$5:$S$631,2,FALSE)</f>
        <v>0</v>
      </c>
      <c r="C570" s="115">
        <f>VLOOKUP($A570,'DO NOT MODIFY'!$A$5:$S$631,3,FALSE)</f>
        <v>0</v>
      </c>
      <c r="D570" s="116" t="str">
        <f>VLOOKUP($A570,'DO NOT MODIFY'!$A$5:$S$631,4,FALSE)</f>
        <v>Veronica liwanensis</v>
      </c>
      <c r="E570" s="116" t="str">
        <f>VLOOKUP($A570,'DO NOT MODIFY'!$A$5:$S$631,5,FALSE)</f>
        <v>Turkish Speedwell</v>
      </c>
      <c r="F570" s="115" t="str">
        <f>VLOOKUP($A570,'DO NOT MODIFY'!$A$5:$S$631,7,FALSE)</f>
        <v>low</v>
      </c>
      <c r="G570" s="115">
        <f>VLOOKUP($A570,'DO NOT MODIFY'!$A$5:$S$631,6,FALSE)</f>
        <v>3</v>
      </c>
      <c r="H570" s="151"/>
      <c r="I570" s="148" t="str">
        <f>VLOOKUP($A570,'DO NOT MODIFY'!$A$5:$S$631,10,FALSE)</f>
        <v>#1</v>
      </c>
      <c r="J570" s="115">
        <f>VLOOKUP($A570,'DO NOT MODIFY'!$A$5:$S$631,11,FALSE)</f>
        <v>1</v>
      </c>
      <c r="K570" s="115">
        <f>VLOOKUP($A570,'DO NOT MODIFY'!$A$5:$S$631,12,FALSE)</f>
        <v>4.0000000000000001E-3</v>
      </c>
      <c r="L570" s="117">
        <f t="shared" si="53"/>
        <v>0</v>
      </c>
      <c r="M570" s="117">
        <f t="shared" si="54"/>
        <v>0</v>
      </c>
      <c r="N570" s="117">
        <f t="shared" si="55"/>
        <v>0</v>
      </c>
      <c r="O570" s="117">
        <f t="shared" si="58"/>
        <v>0</v>
      </c>
      <c r="P570" s="117">
        <f t="shared" si="56"/>
        <v>0</v>
      </c>
      <c r="Q570" s="117">
        <f t="shared" si="57"/>
        <v>0</v>
      </c>
    </row>
    <row r="571" spans="1:17" ht="15" x14ac:dyDescent="0.2">
      <c r="A571" s="88">
        <v>553</v>
      </c>
      <c r="B571" s="115">
        <f>VLOOKUP($A571,'DO NOT MODIFY'!$A$5:$S$631,2,FALSE)</f>
        <v>0</v>
      </c>
      <c r="C571" s="115">
        <f>VLOOKUP($A571,'DO NOT MODIFY'!$A$5:$S$631,3,FALSE)</f>
        <v>0</v>
      </c>
      <c r="D571" s="116" t="str">
        <f>VLOOKUP($A571,'DO NOT MODIFY'!$A$5:$S$631,4,FALSE)</f>
        <v>Veronica pectinata</v>
      </c>
      <c r="E571" s="116" t="str">
        <f>VLOOKUP($A571,'DO NOT MODIFY'!$A$5:$S$631,5,FALSE)</f>
        <v xml:space="preserve">Blue Wooly Speedwell </v>
      </c>
      <c r="F571" s="115" t="str">
        <f>VLOOKUP($A571,'DO NOT MODIFY'!$A$5:$S$631,7,FALSE)</f>
        <v>low</v>
      </c>
      <c r="G571" s="115">
        <f>VLOOKUP($A571,'DO NOT MODIFY'!$A$5:$S$631,6,FALSE)</f>
        <v>3</v>
      </c>
      <c r="H571" s="151"/>
      <c r="I571" s="148" t="str">
        <f>VLOOKUP($A571,'DO NOT MODIFY'!$A$5:$S$631,10,FALSE)</f>
        <v>#1</v>
      </c>
      <c r="J571" s="115">
        <f>VLOOKUP($A571,'DO NOT MODIFY'!$A$5:$S$631,11,FALSE)</f>
        <v>1</v>
      </c>
      <c r="K571" s="115">
        <f>VLOOKUP($A571,'DO NOT MODIFY'!$A$5:$S$631,12,FALSE)</f>
        <v>4.0000000000000001E-3</v>
      </c>
      <c r="L571" s="117">
        <f t="shared" si="53"/>
        <v>0</v>
      </c>
      <c r="M571" s="117">
        <f t="shared" si="54"/>
        <v>0</v>
      </c>
      <c r="N571" s="117">
        <f t="shared" si="55"/>
        <v>0</v>
      </c>
      <c r="O571" s="117">
        <f t="shared" si="58"/>
        <v>0</v>
      </c>
      <c r="P571" s="117">
        <f t="shared" si="56"/>
        <v>0</v>
      </c>
      <c r="Q571" s="117">
        <f t="shared" si="57"/>
        <v>0</v>
      </c>
    </row>
    <row r="572" spans="1:17" ht="15" x14ac:dyDescent="0.2">
      <c r="A572" s="88">
        <v>554</v>
      </c>
      <c r="B572" s="115">
        <f>VLOOKUP($A572,'DO NOT MODIFY'!$A$5:$S$631,2,FALSE)</f>
        <v>0</v>
      </c>
      <c r="C572" s="115">
        <f>VLOOKUP($A572,'DO NOT MODIFY'!$A$5:$S$631,3,FALSE)</f>
        <v>0</v>
      </c>
      <c r="D572" s="116" t="str">
        <f>VLOOKUP($A572,'DO NOT MODIFY'!$A$5:$S$631,4,FALSE)</f>
        <v>Veronica 'Reavis'</v>
      </c>
      <c r="E572" s="116" t="str">
        <f>VLOOKUP($A572,'DO NOT MODIFY'!$A$5:$S$631,5,FALSE)</f>
        <v>Crystal River® Veronica</v>
      </c>
      <c r="F572" s="115" t="str">
        <f>VLOOKUP($A572,'DO NOT MODIFY'!$A$5:$S$631,7,FALSE)</f>
        <v>low</v>
      </c>
      <c r="G572" s="115">
        <f>VLOOKUP($A572,'DO NOT MODIFY'!$A$5:$S$631,6,FALSE)</f>
        <v>3</v>
      </c>
      <c r="H572" s="151"/>
      <c r="I572" s="148" t="str">
        <f>VLOOKUP($A572,'DO NOT MODIFY'!$A$5:$S$631,10,FALSE)</f>
        <v>#1</v>
      </c>
      <c r="J572" s="115">
        <f>VLOOKUP($A572,'DO NOT MODIFY'!$A$5:$S$631,11,FALSE)</f>
        <v>1</v>
      </c>
      <c r="K572" s="115">
        <f>VLOOKUP($A572,'DO NOT MODIFY'!$A$5:$S$631,12,FALSE)</f>
        <v>4.0000000000000001E-3</v>
      </c>
      <c r="L572" s="117">
        <f t="shared" si="53"/>
        <v>0</v>
      </c>
      <c r="M572" s="117">
        <f t="shared" si="54"/>
        <v>0</v>
      </c>
      <c r="N572" s="117">
        <f t="shared" si="55"/>
        <v>0</v>
      </c>
      <c r="O572" s="117">
        <f t="shared" si="58"/>
        <v>0</v>
      </c>
      <c r="P572" s="117">
        <f t="shared" si="56"/>
        <v>0</v>
      </c>
      <c r="Q572" s="117">
        <f t="shared" si="57"/>
        <v>0</v>
      </c>
    </row>
    <row r="573" spans="1:17" ht="15" x14ac:dyDescent="0.2">
      <c r="A573" s="88">
        <v>555</v>
      </c>
      <c r="B573" s="115">
        <f>VLOOKUP($A573,'DO NOT MODIFY'!$A$5:$S$631,2,FALSE)</f>
        <v>0</v>
      </c>
      <c r="C573" s="115">
        <f>VLOOKUP($A573,'DO NOT MODIFY'!$A$5:$S$631,3,FALSE)</f>
        <v>0</v>
      </c>
      <c r="D573" s="116" t="str">
        <f>VLOOKUP($A573,'DO NOT MODIFY'!$A$5:$S$631,4,FALSE)</f>
        <v>Veronica spicata (all cultivars)</v>
      </c>
      <c r="E573" s="116" t="str">
        <f>VLOOKUP($A573,'DO NOT MODIFY'!$A$5:$S$631,5,FALSE)</f>
        <v>Icicle Speedwell</v>
      </c>
      <c r="F573" s="115" t="str">
        <f>VLOOKUP($A573,'DO NOT MODIFY'!$A$5:$S$631,7,FALSE)</f>
        <v>moderate</v>
      </c>
      <c r="G573" s="115">
        <f>VLOOKUP($A573,'DO NOT MODIFY'!$A$5:$S$631,6,FALSE)</f>
        <v>10</v>
      </c>
      <c r="H573" s="151"/>
      <c r="I573" s="148" t="str">
        <f>VLOOKUP($A573,'DO NOT MODIFY'!$A$5:$S$631,10,FALSE)</f>
        <v>#1</v>
      </c>
      <c r="J573" s="115">
        <f>VLOOKUP($A573,'DO NOT MODIFY'!$A$5:$S$631,11,FALSE)</f>
        <v>1</v>
      </c>
      <c r="K573" s="115">
        <f>VLOOKUP($A573,'DO NOT MODIFY'!$A$5:$S$631,12,FALSE)</f>
        <v>4.0000000000000001E-3</v>
      </c>
      <c r="L573" s="117">
        <f t="shared" si="53"/>
        <v>0</v>
      </c>
      <c r="M573" s="117">
        <f t="shared" si="54"/>
        <v>0</v>
      </c>
      <c r="N573" s="117">
        <f t="shared" si="55"/>
        <v>0</v>
      </c>
      <c r="O573" s="117">
        <f t="shared" si="58"/>
        <v>1</v>
      </c>
      <c r="P573" s="117">
        <f t="shared" si="56"/>
        <v>0</v>
      </c>
      <c r="Q573" s="117">
        <f t="shared" si="57"/>
        <v>0</v>
      </c>
    </row>
    <row r="574" spans="1:17" ht="15" x14ac:dyDescent="0.2">
      <c r="A574" s="88">
        <v>556</v>
      </c>
      <c r="B574" s="115">
        <f>VLOOKUP($A574,'DO NOT MODIFY'!$A$5:$S$631,2,FALSE)</f>
        <v>0</v>
      </c>
      <c r="C574" s="115">
        <f>VLOOKUP($A574,'DO NOT MODIFY'!$A$5:$S$631,3,FALSE)</f>
        <v>0</v>
      </c>
      <c r="D574" s="116" t="str">
        <f>VLOOKUP($A574,'DO NOT MODIFY'!$A$5:$S$631,4,FALSE)</f>
        <v>Veronica 'Sunny Border Blue'</v>
      </c>
      <c r="E574" s="116" t="str">
        <f>VLOOKUP($A574,'DO NOT MODIFY'!$A$5:$S$631,5,FALSE)</f>
        <v>Sunny Border Blue Veronica</v>
      </c>
      <c r="F574" s="115" t="str">
        <f>VLOOKUP($A574,'DO NOT MODIFY'!$A$5:$S$631,7,FALSE)</f>
        <v>moderate</v>
      </c>
      <c r="G574" s="115">
        <f>VLOOKUP($A574,'DO NOT MODIFY'!$A$5:$S$631,6,FALSE)</f>
        <v>10</v>
      </c>
      <c r="H574" s="151"/>
      <c r="I574" s="148" t="str">
        <f>VLOOKUP($A574,'DO NOT MODIFY'!$A$5:$S$631,10,FALSE)</f>
        <v>#1</v>
      </c>
      <c r="J574" s="115">
        <f>VLOOKUP($A574,'DO NOT MODIFY'!$A$5:$S$631,11,FALSE)</f>
        <v>1</v>
      </c>
      <c r="K574" s="115">
        <f>VLOOKUP($A574,'DO NOT MODIFY'!$A$5:$S$631,12,FALSE)</f>
        <v>4.0000000000000001E-3</v>
      </c>
      <c r="L574" s="117">
        <f t="shared" si="53"/>
        <v>0</v>
      </c>
      <c r="M574" s="117">
        <f t="shared" si="54"/>
        <v>0</v>
      </c>
      <c r="N574" s="117">
        <f t="shared" si="55"/>
        <v>0</v>
      </c>
      <c r="O574" s="117">
        <f t="shared" si="58"/>
        <v>1</v>
      </c>
      <c r="P574" s="117">
        <f t="shared" si="56"/>
        <v>0</v>
      </c>
      <c r="Q574" s="117">
        <f t="shared" si="57"/>
        <v>0</v>
      </c>
    </row>
    <row r="575" spans="1:17" ht="15" x14ac:dyDescent="0.2">
      <c r="A575" s="88">
        <v>557</v>
      </c>
      <c r="B575" s="115">
        <f>VLOOKUP($A575,'DO NOT MODIFY'!$A$5:$S$631,2,FALSE)</f>
        <v>0</v>
      </c>
      <c r="C575" s="115">
        <f>VLOOKUP($A575,'DO NOT MODIFY'!$A$5:$S$631,3,FALSE)</f>
        <v>0</v>
      </c>
      <c r="D575" s="116" t="str">
        <f>VLOOKUP($A575,'DO NOT MODIFY'!$A$5:$S$631,4,FALSE)</f>
        <v>Viguiera multiflora</v>
      </c>
      <c r="E575" s="116" t="str">
        <f>VLOOKUP($A575,'DO NOT MODIFY'!$A$5:$S$631,5,FALSE)</f>
        <v>Showy Goldeneye</v>
      </c>
      <c r="F575" s="115" t="str">
        <f>VLOOKUP($A575,'DO NOT MODIFY'!$A$5:$S$631,7,FALSE)</f>
        <v>low</v>
      </c>
      <c r="G575" s="115">
        <f>VLOOKUP($A575,'DO NOT MODIFY'!$A$5:$S$631,6,FALSE)</f>
        <v>5</v>
      </c>
      <c r="H575" s="151"/>
      <c r="I575" s="148" t="str">
        <f>VLOOKUP($A575,'DO NOT MODIFY'!$A$5:$S$631,10,FALSE)</f>
        <v>#1</v>
      </c>
      <c r="J575" s="115">
        <f>VLOOKUP($A575,'DO NOT MODIFY'!$A$5:$S$631,11,FALSE)</f>
        <v>1</v>
      </c>
      <c r="K575" s="115">
        <f>VLOOKUP($A575,'DO NOT MODIFY'!$A$5:$S$631,12,FALSE)</f>
        <v>4.0000000000000001E-3</v>
      </c>
      <c r="L575" s="117">
        <f t="shared" si="53"/>
        <v>0</v>
      </c>
      <c r="M575" s="117">
        <f t="shared" si="54"/>
        <v>0</v>
      </c>
      <c r="N575" s="117">
        <f t="shared" si="55"/>
        <v>0</v>
      </c>
      <c r="O575" s="117">
        <f t="shared" si="58"/>
        <v>0</v>
      </c>
      <c r="P575" s="117">
        <f t="shared" si="56"/>
        <v>0</v>
      </c>
      <c r="Q575" s="117">
        <f t="shared" si="57"/>
        <v>0</v>
      </c>
    </row>
    <row r="576" spans="1:17" ht="15" x14ac:dyDescent="0.2">
      <c r="A576" s="88">
        <v>558</v>
      </c>
      <c r="B576" s="115">
        <f>VLOOKUP($A576,'DO NOT MODIFY'!$A$5:$S$631,2,FALSE)</f>
        <v>0</v>
      </c>
      <c r="C576" s="115">
        <f>VLOOKUP($A576,'DO NOT MODIFY'!$A$5:$S$631,3,FALSE)</f>
        <v>0</v>
      </c>
      <c r="D576" s="116" t="str">
        <f>VLOOKUP($A576,'DO NOT MODIFY'!$A$5:$S$631,4,FALSE)</f>
        <v>Vinca minor (all cultivars)</v>
      </c>
      <c r="E576" s="116" t="str">
        <f>VLOOKUP($A576,'DO NOT MODIFY'!$A$5:$S$631,5,FALSE)</f>
        <v>Periwinkle</v>
      </c>
      <c r="F576" s="115" t="str">
        <f>VLOOKUP($A576,'DO NOT MODIFY'!$A$5:$S$631,7,FALSE)</f>
        <v>low</v>
      </c>
      <c r="G576" s="115">
        <f>VLOOKUP($A576,'DO NOT MODIFY'!$A$5:$S$631,6,FALSE)</f>
        <v>3</v>
      </c>
      <c r="H576" s="151"/>
      <c r="I576" s="148" t="str">
        <f>VLOOKUP($A576,'DO NOT MODIFY'!$A$5:$S$631,10,FALSE)</f>
        <v>#1</v>
      </c>
      <c r="J576" s="115">
        <f>VLOOKUP($A576,'DO NOT MODIFY'!$A$5:$S$631,11,FALSE)</f>
        <v>1</v>
      </c>
      <c r="K576" s="115">
        <f>VLOOKUP($A576,'DO NOT MODIFY'!$A$5:$S$631,12,FALSE)</f>
        <v>4.0000000000000001E-3</v>
      </c>
      <c r="L576" s="117">
        <f t="shared" si="53"/>
        <v>0</v>
      </c>
      <c r="M576" s="117">
        <f t="shared" si="54"/>
        <v>0</v>
      </c>
      <c r="N576" s="117">
        <f t="shared" si="55"/>
        <v>0</v>
      </c>
      <c r="O576" s="117">
        <f t="shared" si="58"/>
        <v>0</v>
      </c>
      <c r="P576" s="117">
        <f t="shared" si="56"/>
        <v>0</v>
      </c>
      <c r="Q576" s="117">
        <f t="shared" si="57"/>
        <v>0</v>
      </c>
    </row>
    <row r="577" spans="1:17" ht="15" x14ac:dyDescent="0.2">
      <c r="A577" s="88">
        <v>559</v>
      </c>
      <c r="B577" s="115">
        <f>VLOOKUP($A577,'DO NOT MODIFY'!$A$5:$S$631,2,FALSE)</f>
        <v>0</v>
      </c>
      <c r="C577" s="115">
        <f>VLOOKUP($A577,'DO NOT MODIFY'!$A$5:$S$631,3,FALSE)</f>
        <v>0</v>
      </c>
      <c r="D577" s="116" t="str">
        <f>VLOOKUP($A577,'DO NOT MODIFY'!$A$5:$S$631,4,FALSE)</f>
        <v xml:space="preserve">Viola corsica </v>
      </c>
      <c r="E577" s="116" t="str">
        <f>VLOOKUP($A577,'DO NOT MODIFY'!$A$5:$S$631,5,FALSE)</f>
        <v xml:space="preserve">Corsican Violet </v>
      </c>
      <c r="F577" s="115" t="str">
        <f>VLOOKUP($A577,'DO NOT MODIFY'!$A$5:$S$631,7,FALSE)</f>
        <v>moderate</v>
      </c>
      <c r="G577" s="115">
        <f>VLOOKUP($A577,'DO NOT MODIFY'!$A$5:$S$631,6,FALSE)</f>
        <v>10</v>
      </c>
      <c r="H577" s="151"/>
      <c r="I577" s="148" t="str">
        <f>VLOOKUP($A577,'DO NOT MODIFY'!$A$5:$S$631,10,FALSE)</f>
        <v>#1</v>
      </c>
      <c r="J577" s="115">
        <f>VLOOKUP($A577,'DO NOT MODIFY'!$A$5:$S$631,11,FALSE)</f>
        <v>1</v>
      </c>
      <c r="K577" s="115">
        <f>VLOOKUP($A577,'DO NOT MODIFY'!$A$5:$S$631,12,FALSE)</f>
        <v>4.0000000000000001E-3</v>
      </c>
      <c r="L577" s="117">
        <f t="shared" si="53"/>
        <v>0</v>
      </c>
      <c r="M577" s="117">
        <f t="shared" si="54"/>
        <v>0</v>
      </c>
      <c r="N577" s="117">
        <f t="shared" si="55"/>
        <v>0</v>
      </c>
      <c r="O577" s="117">
        <f t="shared" si="58"/>
        <v>1</v>
      </c>
      <c r="P577" s="117">
        <f t="shared" si="56"/>
        <v>0</v>
      </c>
      <c r="Q577" s="117">
        <f t="shared" si="57"/>
        <v>0</v>
      </c>
    </row>
    <row r="578" spans="1:17" ht="15" x14ac:dyDescent="0.2">
      <c r="A578" s="88">
        <v>560</v>
      </c>
      <c r="B578" s="115">
        <f>VLOOKUP($A578,'DO NOT MODIFY'!$A$5:$S$631,2,FALSE)</f>
        <v>0</v>
      </c>
      <c r="C578" s="115">
        <f>VLOOKUP($A578,'DO NOT MODIFY'!$A$5:$S$631,3,FALSE)</f>
        <v>0</v>
      </c>
      <c r="D578" s="116" t="str">
        <f>VLOOKUP($A578,'DO NOT MODIFY'!$A$5:$S$631,4,FALSE)</f>
        <v>Waldsteinia ternata</v>
      </c>
      <c r="E578" s="116" t="str">
        <f>VLOOKUP($A578,'DO NOT MODIFY'!$A$5:$S$631,5,FALSE)</f>
        <v>Barren Strawberry</v>
      </c>
      <c r="F578" s="115" t="str">
        <f>VLOOKUP($A578,'DO NOT MODIFY'!$A$5:$S$631,7,FALSE)</f>
        <v>low</v>
      </c>
      <c r="G578" s="115">
        <f>VLOOKUP($A578,'DO NOT MODIFY'!$A$5:$S$631,6,FALSE)</f>
        <v>3</v>
      </c>
      <c r="H578" s="151"/>
      <c r="I578" s="148" t="str">
        <f>VLOOKUP($A578,'DO NOT MODIFY'!$A$5:$S$631,10,FALSE)</f>
        <v>#1</v>
      </c>
      <c r="J578" s="115">
        <f>VLOOKUP($A578,'DO NOT MODIFY'!$A$5:$S$631,11,FALSE)</f>
        <v>1</v>
      </c>
      <c r="K578" s="115">
        <f>VLOOKUP($A578,'DO NOT MODIFY'!$A$5:$S$631,12,FALSE)</f>
        <v>4.0000000000000001E-3</v>
      </c>
      <c r="L578" s="117">
        <f t="shared" si="53"/>
        <v>0</v>
      </c>
      <c r="M578" s="117">
        <f t="shared" si="54"/>
        <v>0</v>
      </c>
      <c r="N578" s="117">
        <f t="shared" si="55"/>
        <v>0</v>
      </c>
      <c r="O578" s="117">
        <f t="shared" si="58"/>
        <v>0</v>
      </c>
      <c r="P578" s="117">
        <f t="shared" si="56"/>
        <v>0</v>
      </c>
      <c r="Q578" s="117">
        <f t="shared" si="57"/>
        <v>0</v>
      </c>
    </row>
    <row r="579" spans="1:17" ht="15" x14ac:dyDescent="0.2">
      <c r="A579" s="88">
        <v>561</v>
      </c>
      <c r="B579" s="115">
        <f>VLOOKUP($A579,'DO NOT MODIFY'!$A$5:$S$631,2,FALSE)</f>
        <v>0</v>
      </c>
      <c r="C579" s="115">
        <f>VLOOKUP($A579,'DO NOT MODIFY'!$A$5:$S$631,3,FALSE)</f>
        <v>0</v>
      </c>
      <c r="D579" s="116" t="str">
        <f>VLOOKUP($A579,'DO NOT MODIFY'!$A$5:$S$631,4,FALSE)</f>
        <v>Zinnia grandiflora (all cultivars)</v>
      </c>
      <c r="E579" s="116" t="str">
        <f>VLOOKUP($A579,'DO NOT MODIFY'!$A$5:$S$631,5,FALSE)</f>
        <v>Prairie Zinnia</v>
      </c>
      <c r="F579" s="115" t="str">
        <f>VLOOKUP($A579,'DO NOT MODIFY'!$A$5:$S$631,7,FALSE)</f>
        <v>very low</v>
      </c>
      <c r="G579" s="115">
        <f>VLOOKUP($A579,'DO NOT MODIFY'!$A$5:$S$631,6,FALSE)</f>
        <v>8</v>
      </c>
      <c r="H579" s="151"/>
      <c r="I579" s="148" t="str">
        <f>VLOOKUP($A579,'DO NOT MODIFY'!$A$5:$S$631,10,FALSE)</f>
        <v>#1</v>
      </c>
      <c r="J579" s="115">
        <f>VLOOKUP($A579,'DO NOT MODIFY'!$A$5:$S$631,11,FALSE)</f>
        <v>1</v>
      </c>
      <c r="K579" s="115">
        <f>VLOOKUP($A579,'DO NOT MODIFY'!$A$5:$S$631,12,FALSE)</f>
        <v>4.0000000000000001E-3</v>
      </c>
      <c r="L579" s="117">
        <f t="shared" si="53"/>
        <v>0</v>
      </c>
      <c r="M579" s="117">
        <f t="shared" si="54"/>
        <v>0</v>
      </c>
      <c r="N579" s="117">
        <f t="shared" si="55"/>
        <v>0</v>
      </c>
      <c r="O579" s="117">
        <f t="shared" si="58"/>
        <v>0</v>
      </c>
      <c r="P579" s="117">
        <f t="shared" si="56"/>
        <v>0</v>
      </c>
      <c r="Q579" s="117">
        <f t="shared" si="57"/>
        <v>0</v>
      </c>
    </row>
    <row r="580" spans="1:17" ht="15" x14ac:dyDescent="0.2">
      <c r="A580" s="88">
        <v>562</v>
      </c>
      <c r="B580" s="115">
        <f>VLOOKUP($A580,'DO NOT MODIFY'!$A$5:$S$631,2,FALSE)</f>
        <v>0</v>
      </c>
      <c r="C580" s="115">
        <f>VLOOKUP($A580,'DO NOT MODIFY'!$A$5:$S$631,3,FALSE)</f>
        <v>0</v>
      </c>
      <c r="D580" s="116" t="str">
        <f>VLOOKUP($A580,'DO NOT MODIFY'!$A$5:$S$631,4,FALSE)</f>
        <v>GRASS SEED (Indicate variety(s) in notes section)</v>
      </c>
      <c r="E580" s="116">
        <f>VLOOKUP($A580,'DO NOT MODIFY'!$A$5:$S$631,5,FALSE)</f>
        <v>0</v>
      </c>
      <c r="F580" s="115" t="str">
        <f>VLOOKUP($A580,'DO NOT MODIFY'!$A$5:$S$631,7,FALSE)</f>
        <v>low</v>
      </c>
      <c r="G580" s="115">
        <f>VLOOKUP($A580,'DO NOT MODIFY'!$A$5:$S$631,6,FALSE)</f>
        <v>1</v>
      </c>
      <c r="H580" s="151"/>
      <c r="I580" s="148" t="str">
        <f>VLOOKUP($A580,'DO NOT MODIFY'!$A$5:$S$631,10,FALSE)</f>
        <v>seed</v>
      </c>
      <c r="J580" s="115" t="str">
        <f>VLOOKUP($A580,'DO NOT MODIFY'!$A$5:$S$631,11,FALSE)</f>
        <v>1-2yd/1000</v>
      </c>
      <c r="K580" s="115">
        <f>VLOOKUP($A580,'DO NOT MODIFY'!$A$5:$S$631,12,FALSE)</f>
        <v>0</v>
      </c>
      <c r="L580" s="117">
        <f t="shared" si="53"/>
        <v>0</v>
      </c>
      <c r="M580" s="117">
        <f t="shared" si="54"/>
        <v>0</v>
      </c>
      <c r="N580" s="117">
        <f t="shared" si="55"/>
        <v>0</v>
      </c>
      <c r="O580" s="117">
        <f t="shared" si="58"/>
        <v>0</v>
      </c>
      <c r="P580" s="117">
        <f t="shared" si="56"/>
        <v>0</v>
      </c>
      <c r="Q580" s="117">
        <f t="shared" si="57"/>
        <v>0</v>
      </c>
    </row>
    <row r="581" spans="1:17" ht="15" x14ac:dyDescent="0.2">
      <c r="A581" s="88">
        <v>563</v>
      </c>
      <c r="B581" s="115">
        <f>VLOOKUP($A581,'DO NOT MODIFY'!$A$5:$S$631,2,FALSE)</f>
        <v>0</v>
      </c>
      <c r="C581" s="115">
        <f>VLOOKUP($A581,'DO NOT MODIFY'!$A$5:$S$631,3,FALSE)</f>
        <v>0</v>
      </c>
      <c r="D581" s="116" t="str">
        <f>VLOOKUP($A581,'DO NOT MODIFY'!$A$5:$S$631,4,FALSE)</f>
        <v>GRASS PLUGS (Indicate variety(s) in notes section)</v>
      </c>
      <c r="E581" s="116" t="str">
        <f>VLOOKUP($A581,'DO NOT MODIFY'!$A$5:$S$631,5,FALSE)</f>
        <v>Blue Grama, Buffalo, Dog Tuff™, etc.</v>
      </c>
      <c r="F581" s="115" t="str">
        <f>VLOOKUP($A581,'DO NOT MODIFY'!$A$5:$S$631,7,FALSE)</f>
        <v>low</v>
      </c>
      <c r="G581" s="115">
        <f>VLOOKUP($A581,'DO NOT MODIFY'!$A$5:$S$631,6,FALSE)</f>
        <v>1</v>
      </c>
      <c r="H581" s="151"/>
      <c r="I581" s="148" t="str">
        <f>VLOOKUP($A581,'DO NOT MODIFY'!$A$5:$S$631,10,FALSE)</f>
        <v>plug</v>
      </c>
      <c r="J581" s="115" t="str">
        <f>VLOOKUP($A581,'DO NOT MODIFY'!$A$5:$S$631,11,FALSE)</f>
        <v>1-2yd/1000</v>
      </c>
      <c r="K581" s="115">
        <f>VLOOKUP($A581,'DO NOT MODIFY'!$A$5:$S$631,12,FALSE)</f>
        <v>0</v>
      </c>
      <c r="L581" s="117">
        <f t="shared" si="53"/>
        <v>0</v>
      </c>
      <c r="M581" s="117">
        <f t="shared" si="54"/>
        <v>0</v>
      </c>
      <c r="N581" s="117">
        <f t="shared" si="55"/>
        <v>0</v>
      </c>
      <c r="O581" s="117">
        <f t="shared" si="58"/>
        <v>0</v>
      </c>
      <c r="P581" s="117">
        <f t="shared" si="56"/>
        <v>0</v>
      </c>
      <c r="Q581" s="117">
        <f t="shared" si="57"/>
        <v>0</v>
      </c>
    </row>
    <row r="582" spans="1:17" ht="15" x14ac:dyDescent="0.2">
      <c r="A582" s="88">
        <v>564</v>
      </c>
      <c r="B582" s="115">
        <f>VLOOKUP($A582,'DO NOT MODIFY'!$A$5:$S$631,2,FALSE)</f>
        <v>0</v>
      </c>
      <c r="C582" s="115">
        <f>VLOOKUP($A582,'DO NOT MODIFY'!$A$5:$S$631,3,FALSE)</f>
        <v>0</v>
      </c>
      <c r="D582" s="116" t="str">
        <f>VLOOKUP($A582,'DO NOT MODIFY'!$A$5:$S$631,4,FALSE)</f>
        <v>Achnatherum (Oryzopsis) hymenoides</v>
      </c>
      <c r="E582" s="116" t="str">
        <f>VLOOKUP($A582,'DO NOT MODIFY'!$A$5:$S$631,5,FALSE)</f>
        <v xml:space="preserve">Indian Ricegrass </v>
      </c>
      <c r="F582" s="115" t="str">
        <f>VLOOKUP($A582,'DO NOT MODIFY'!$A$5:$S$631,7,FALSE)</f>
        <v>very low</v>
      </c>
      <c r="G582" s="115">
        <f>VLOOKUP($A582,'DO NOT MODIFY'!$A$5:$S$631,6,FALSE)</f>
        <v>5</v>
      </c>
      <c r="H582" s="151"/>
      <c r="I582" s="148" t="str">
        <f>VLOOKUP($A582,'DO NOT MODIFY'!$A$5:$S$631,10,FALSE)</f>
        <v>#1</v>
      </c>
      <c r="J582" s="115">
        <f>VLOOKUP($A582,'DO NOT MODIFY'!$A$5:$S$631,11,FALSE)</f>
        <v>1</v>
      </c>
      <c r="K582" s="115">
        <f>VLOOKUP($A582,'DO NOT MODIFY'!$A$5:$S$631,12,FALSE)</f>
        <v>4.0000000000000001E-3</v>
      </c>
      <c r="L582" s="117">
        <f t="shared" si="53"/>
        <v>0</v>
      </c>
      <c r="M582" s="117">
        <f t="shared" si="54"/>
        <v>0</v>
      </c>
      <c r="N582" s="117">
        <f t="shared" si="55"/>
        <v>0</v>
      </c>
      <c r="O582" s="117">
        <f t="shared" si="58"/>
        <v>0</v>
      </c>
      <c r="P582" s="117">
        <f t="shared" si="56"/>
        <v>0</v>
      </c>
      <c r="Q582" s="117">
        <f t="shared" si="57"/>
        <v>0</v>
      </c>
    </row>
    <row r="583" spans="1:17" ht="15" x14ac:dyDescent="0.2">
      <c r="A583" s="88">
        <v>565</v>
      </c>
      <c r="B583" s="115">
        <f>VLOOKUP($A583,'DO NOT MODIFY'!$A$5:$S$631,2,FALSE)</f>
        <v>0</v>
      </c>
      <c r="C583" s="115">
        <f>VLOOKUP($A583,'DO NOT MODIFY'!$A$5:$S$631,3,FALSE)</f>
        <v>0</v>
      </c>
      <c r="D583" s="116" t="str">
        <f>VLOOKUP($A583,'DO NOT MODIFY'!$A$5:$S$631,4,FALSE)</f>
        <v>Andropogon gerardii</v>
      </c>
      <c r="E583" s="116" t="str">
        <f>VLOOKUP($A583,'DO NOT MODIFY'!$A$5:$S$631,5,FALSE)</f>
        <v xml:space="preserve">Big Bluestem </v>
      </c>
      <c r="F583" s="115" t="str">
        <f>VLOOKUP($A583,'DO NOT MODIFY'!$A$5:$S$631,7,FALSE)</f>
        <v>moderate</v>
      </c>
      <c r="G583" s="115">
        <f>VLOOKUP($A583,'DO NOT MODIFY'!$A$5:$S$631,6,FALSE)</f>
        <v>10</v>
      </c>
      <c r="H583" s="151"/>
      <c r="I583" s="148" t="str">
        <f>VLOOKUP($A583,'DO NOT MODIFY'!$A$5:$S$631,10,FALSE)</f>
        <v>#1</v>
      </c>
      <c r="J583" s="115">
        <f>VLOOKUP($A583,'DO NOT MODIFY'!$A$5:$S$631,11,FALSE)</f>
        <v>1</v>
      </c>
      <c r="K583" s="115">
        <f>VLOOKUP($A583,'DO NOT MODIFY'!$A$5:$S$631,12,FALSE)</f>
        <v>4.0000000000000001E-3</v>
      </c>
      <c r="L583" s="117">
        <f t="shared" si="53"/>
        <v>0</v>
      </c>
      <c r="M583" s="117">
        <f t="shared" si="54"/>
        <v>0</v>
      </c>
      <c r="N583" s="117">
        <f t="shared" si="55"/>
        <v>0</v>
      </c>
      <c r="O583" s="117">
        <f t="shared" si="58"/>
        <v>1</v>
      </c>
      <c r="P583" s="117">
        <f t="shared" si="56"/>
        <v>0</v>
      </c>
      <c r="Q583" s="117">
        <f t="shared" si="57"/>
        <v>0</v>
      </c>
    </row>
    <row r="584" spans="1:17" ht="15" x14ac:dyDescent="0.2">
      <c r="A584" s="88">
        <v>566</v>
      </c>
      <c r="B584" s="115">
        <f>VLOOKUP($A584,'DO NOT MODIFY'!$A$5:$S$631,2,FALSE)</f>
        <v>0</v>
      </c>
      <c r="C584" s="115">
        <f>VLOOKUP($A584,'DO NOT MODIFY'!$A$5:$S$631,3,FALSE)</f>
        <v>0</v>
      </c>
      <c r="D584" s="116" t="str">
        <f>VLOOKUP($A584,'DO NOT MODIFY'!$A$5:$S$631,4,FALSE)</f>
        <v>Bouteloua curtipendula</v>
      </c>
      <c r="E584" s="116" t="str">
        <f>VLOOKUP($A584,'DO NOT MODIFY'!$A$5:$S$631,5,FALSE)</f>
        <v xml:space="preserve">Sideoats Gramma Grass </v>
      </c>
      <c r="F584" s="115" t="str">
        <f>VLOOKUP($A584,'DO NOT MODIFY'!$A$5:$S$631,7,FALSE)</f>
        <v>low</v>
      </c>
      <c r="G584" s="115">
        <f>VLOOKUP($A584,'DO NOT MODIFY'!$A$5:$S$631,6,FALSE)</f>
        <v>10</v>
      </c>
      <c r="H584" s="151"/>
      <c r="I584" s="148" t="str">
        <f>VLOOKUP($A584,'DO NOT MODIFY'!$A$5:$S$631,10,FALSE)</f>
        <v>#1</v>
      </c>
      <c r="J584" s="115">
        <f>VLOOKUP($A584,'DO NOT MODIFY'!$A$5:$S$631,11,FALSE)</f>
        <v>0.5</v>
      </c>
      <c r="K584" s="115">
        <f>VLOOKUP($A584,'DO NOT MODIFY'!$A$5:$S$631,12,FALSE)</f>
        <v>4.0000000000000001E-3</v>
      </c>
      <c r="L584" s="117">
        <f t="shared" si="53"/>
        <v>0</v>
      </c>
      <c r="M584" s="117">
        <f t="shared" si="54"/>
        <v>0</v>
      </c>
      <c r="N584" s="117">
        <f t="shared" si="55"/>
        <v>0</v>
      </c>
      <c r="O584" s="117">
        <f t="shared" si="58"/>
        <v>0</v>
      </c>
      <c r="P584" s="117">
        <f t="shared" si="56"/>
        <v>0</v>
      </c>
      <c r="Q584" s="117">
        <f t="shared" si="57"/>
        <v>0</v>
      </c>
    </row>
    <row r="585" spans="1:17" ht="15" x14ac:dyDescent="0.2">
      <c r="A585" s="88">
        <v>567</v>
      </c>
      <c r="B585" s="115">
        <f>VLOOKUP($A585,'DO NOT MODIFY'!$A$5:$S$631,2,FALSE)</f>
        <v>0</v>
      </c>
      <c r="C585" s="115">
        <f>VLOOKUP($A585,'DO NOT MODIFY'!$A$5:$S$631,3,FALSE)</f>
        <v>0</v>
      </c>
      <c r="D585" s="116" t="str">
        <f>VLOOKUP($A585,'DO NOT MODIFY'!$A$5:$S$631,4,FALSE)</f>
        <v xml:space="preserve">Bouteloua gracilis </v>
      </c>
      <c r="E585" s="116" t="str">
        <f>VLOOKUP($A585,'DO NOT MODIFY'!$A$5:$S$631,5,FALSE)</f>
        <v xml:space="preserve">Blue Grama Grass </v>
      </c>
      <c r="F585" s="115" t="str">
        <f>VLOOKUP($A585,'DO NOT MODIFY'!$A$5:$S$631,7,FALSE)</f>
        <v>low</v>
      </c>
      <c r="G585" s="115">
        <f>VLOOKUP($A585,'DO NOT MODIFY'!$A$5:$S$631,6,FALSE)</f>
        <v>5</v>
      </c>
      <c r="H585" s="151"/>
      <c r="I585" s="148" t="str">
        <f>VLOOKUP($A585,'DO NOT MODIFY'!$A$5:$S$631,10,FALSE)</f>
        <v>#1</v>
      </c>
      <c r="J585" s="115">
        <f>VLOOKUP($A585,'DO NOT MODIFY'!$A$5:$S$631,11,FALSE)</f>
        <v>0.5</v>
      </c>
      <c r="K585" s="115">
        <f>VLOOKUP($A585,'DO NOT MODIFY'!$A$5:$S$631,12,FALSE)</f>
        <v>4.0000000000000001E-3</v>
      </c>
      <c r="L585" s="117">
        <f t="shared" si="53"/>
        <v>0</v>
      </c>
      <c r="M585" s="117">
        <f t="shared" si="54"/>
        <v>0</v>
      </c>
      <c r="N585" s="117">
        <f t="shared" si="55"/>
        <v>0</v>
      </c>
      <c r="O585" s="117">
        <f t="shared" si="58"/>
        <v>0</v>
      </c>
      <c r="P585" s="117">
        <f t="shared" si="56"/>
        <v>0</v>
      </c>
      <c r="Q585" s="117">
        <f t="shared" si="57"/>
        <v>0</v>
      </c>
    </row>
    <row r="586" spans="1:17" ht="15" x14ac:dyDescent="0.2">
      <c r="A586" s="88">
        <v>568</v>
      </c>
      <c r="B586" s="115">
        <f>VLOOKUP($A586,'DO NOT MODIFY'!$A$5:$S$631,2,FALSE)</f>
        <v>0</v>
      </c>
      <c r="C586" s="115">
        <f>VLOOKUP($A586,'DO NOT MODIFY'!$A$5:$S$631,3,FALSE)</f>
        <v>0</v>
      </c>
      <c r="D586" s="116" t="str">
        <f>VLOOKUP($A586,'DO NOT MODIFY'!$A$5:$S$631,4,FALSE)</f>
        <v>Bouteloua gracilis 'Blonde Ambition'</v>
      </c>
      <c r="E586" s="116" t="str">
        <f>VLOOKUP($A586,'DO NOT MODIFY'!$A$5:$S$631,5,FALSE)</f>
        <v>Blonde Ambition Blue Grama Grass</v>
      </c>
      <c r="F586" s="115" t="str">
        <f>VLOOKUP($A586,'DO NOT MODIFY'!$A$5:$S$631,7,FALSE)</f>
        <v>low</v>
      </c>
      <c r="G586" s="115">
        <f>VLOOKUP($A586,'DO NOT MODIFY'!$A$5:$S$631,6,FALSE)</f>
        <v>10</v>
      </c>
      <c r="H586" s="151"/>
      <c r="I586" s="148" t="str">
        <f>VLOOKUP($A586,'DO NOT MODIFY'!$A$5:$S$631,10,FALSE)</f>
        <v>#1</v>
      </c>
      <c r="J586" s="115">
        <f>VLOOKUP($A586,'DO NOT MODIFY'!$A$5:$S$631,11,FALSE)</f>
        <v>0.5</v>
      </c>
      <c r="K586" s="115">
        <f>VLOOKUP($A586,'DO NOT MODIFY'!$A$5:$S$631,12,FALSE)</f>
        <v>4.0000000000000001E-3</v>
      </c>
      <c r="L586" s="117">
        <f t="shared" si="53"/>
        <v>0</v>
      </c>
      <c r="M586" s="117">
        <f t="shared" si="54"/>
        <v>0</v>
      </c>
      <c r="N586" s="117">
        <f t="shared" si="55"/>
        <v>0</v>
      </c>
      <c r="O586" s="117">
        <f t="shared" si="58"/>
        <v>0</v>
      </c>
      <c r="P586" s="117">
        <f t="shared" si="56"/>
        <v>0</v>
      </c>
      <c r="Q586" s="117">
        <f t="shared" si="57"/>
        <v>0</v>
      </c>
    </row>
    <row r="587" spans="1:17" ht="15" x14ac:dyDescent="0.2">
      <c r="A587" s="88">
        <v>569</v>
      </c>
      <c r="B587" s="115">
        <f>VLOOKUP($A587,'DO NOT MODIFY'!$A$5:$S$631,2,FALSE)</f>
        <v>0</v>
      </c>
      <c r="C587" s="115">
        <f>VLOOKUP($A587,'DO NOT MODIFY'!$A$5:$S$631,3,FALSE)</f>
        <v>0</v>
      </c>
      <c r="D587" s="116" t="str">
        <f>VLOOKUP($A587,'DO NOT MODIFY'!$A$5:$S$631,4,FALSE)</f>
        <v>Buchloe dactyloides (sod)</v>
      </c>
      <c r="E587" s="116" t="str">
        <f>VLOOKUP($A587,'DO NOT MODIFY'!$A$5:$S$631,5,FALSE)</f>
        <v>Buffalo Grass (sod)</v>
      </c>
      <c r="F587" s="115" t="str">
        <f>VLOOKUP($A587,'DO NOT MODIFY'!$A$5:$S$631,7,FALSE)</f>
        <v>low</v>
      </c>
      <c r="G587" s="115">
        <f>VLOOKUP($A587,'DO NOT MODIFY'!$A$5:$S$631,6,FALSE)</f>
        <v>1</v>
      </c>
      <c r="H587" s="151"/>
      <c r="I587" s="148" t="str">
        <f>VLOOKUP($A587,'DO NOT MODIFY'!$A$5:$S$631,10,FALSE)</f>
        <v>#1</v>
      </c>
      <c r="J587" s="115" t="str">
        <f>VLOOKUP($A587,'DO NOT MODIFY'!$A$5:$S$631,11,FALSE)</f>
        <v>2yd/1000</v>
      </c>
      <c r="K587" s="115">
        <f>VLOOKUP($A587,'DO NOT MODIFY'!$A$5:$S$631,12,FALSE)</f>
        <v>0</v>
      </c>
      <c r="L587" s="117">
        <f t="shared" si="53"/>
        <v>0</v>
      </c>
      <c r="M587" s="117">
        <f t="shared" si="54"/>
        <v>0</v>
      </c>
      <c r="N587" s="117">
        <f t="shared" si="55"/>
        <v>0</v>
      </c>
      <c r="O587" s="117">
        <f t="shared" si="58"/>
        <v>0</v>
      </c>
      <c r="P587" s="117">
        <f t="shared" si="56"/>
        <v>0</v>
      </c>
      <c r="Q587" s="117">
        <f t="shared" si="57"/>
        <v>0</v>
      </c>
    </row>
    <row r="588" spans="1:17" ht="15" x14ac:dyDescent="0.2">
      <c r="A588" s="88">
        <v>570</v>
      </c>
      <c r="B588" s="115">
        <f>VLOOKUP($A588,'DO NOT MODIFY'!$A$5:$S$631,2,FALSE)</f>
        <v>0</v>
      </c>
      <c r="C588" s="115">
        <f>VLOOKUP($A588,'DO NOT MODIFY'!$A$5:$S$631,3,FALSE)</f>
        <v>0</v>
      </c>
      <c r="D588" s="116" t="str">
        <f>VLOOKUP($A588,'DO NOT MODIFY'!$A$5:$S$631,4,FALSE)</f>
        <v>Calamagrostis acutiflora (all cultivars)</v>
      </c>
      <c r="E588" s="116" t="str">
        <f>VLOOKUP($A588,'DO NOT MODIFY'!$A$5:$S$631,5,FALSE)</f>
        <v>Feather Reed Grass Variety</v>
      </c>
      <c r="F588" s="115" t="str">
        <f>VLOOKUP($A588,'DO NOT MODIFY'!$A$5:$S$631,7,FALSE)</f>
        <v>moderate</v>
      </c>
      <c r="G588" s="115">
        <f>VLOOKUP($A588,'DO NOT MODIFY'!$A$5:$S$631,6,FALSE)</f>
        <v>10</v>
      </c>
      <c r="H588" s="151"/>
      <c r="I588" s="148" t="str">
        <f>VLOOKUP($A588,'DO NOT MODIFY'!$A$5:$S$631,10,FALSE)</f>
        <v>#1</v>
      </c>
      <c r="J588" s="115">
        <f>VLOOKUP($A588,'DO NOT MODIFY'!$A$5:$S$631,11,FALSE)</f>
        <v>1</v>
      </c>
      <c r="K588" s="115">
        <f>VLOOKUP($A588,'DO NOT MODIFY'!$A$5:$S$631,12,FALSE)</f>
        <v>4.0000000000000001E-3</v>
      </c>
      <c r="L588" s="117">
        <f t="shared" si="53"/>
        <v>0</v>
      </c>
      <c r="M588" s="117">
        <f t="shared" si="54"/>
        <v>0</v>
      </c>
      <c r="N588" s="117">
        <f t="shared" si="55"/>
        <v>0</v>
      </c>
      <c r="O588" s="117">
        <f t="shared" si="58"/>
        <v>1</v>
      </c>
      <c r="P588" s="117">
        <f t="shared" si="56"/>
        <v>0</v>
      </c>
      <c r="Q588" s="117">
        <f t="shared" si="57"/>
        <v>0</v>
      </c>
    </row>
    <row r="589" spans="1:17" ht="15" x14ac:dyDescent="0.2">
      <c r="A589" s="88">
        <v>571</v>
      </c>
      <c r="B589" s="115">
        <f>VLOOKUP($A589,'DO NOT MODIFY'!$A$5:$S$631,2,FALSE)</f>
        <v>0</v>
      </c>
      <c r="C589" s="115">
        <f>VLOOKUP($A589,'DO NOT MODIFY'!$A$5:$S$631,3,FALSE)</f>
        <v>0</v>
      </c>
      <c r="D589" s="116" t="str">
        <f>VLOOKUP($A589,'DO NOT MODIFY'!$A$5:$S$631,4,FALSE)</f>
        <v>Calamagrostis brachytricha</v>
      </c>
      <c r="E589" s="116" t="str">
        <f>VLOOKUP($A589,'DO NOT MODIFY'!$A$5:$S$631,5,FALSE)</f>
        <v>Korean Feather Reed Grass</v>
      </c>
      <c r="F589" s="115" t="str">
        <f>VLOOKUP($A589,'DO NOT MODIFY'!$A$5:$S$631,7,FALSE)</f>
        <v>moderate</v>
      </c>
      <c r="G589" s="115">
        <f>VLOOKUP($A589,'DO NOT MODIFY'!$A$5:$S$631,6,FALSE)</f>
        <v>10</v>
      </c>
      <c r="H589" s="151"/>
      <c r="I589" s="148" t="str">
        <f>VLOOKUP($A589,'DO NOT MODIFY'!$A$5:$S$631,10,FALSE)</f>
        <v>#1</v>
      </c>
      <c r="J589" s="115">
        <f>VLOOKUP($A589,'DO NOT MODIFY'!$A$5:$S$631,11,FALSE)</f>
        <v>1</v>
      </c>
      <c r="K589" s="115">
        <f>VLOOKUP($A589,'DO NOT MODIFY'!$A$5:$S$631,12,FALSE)</f>
        <v>4.0000000000000001E-3</v>
      </c>
      <c r="L589" s="117">
        <f t="shared" si="53"/>
        <v>0</v>
      </c>
      <c r="M589" s="117">
        <f t="shared" si="54"/>
        <v>0</v>
      </c>
      <c r="N589" s="117">
        <f t="shared" si="55"/>
        <v>0</v>
      </c>
      <c r="O589" s="117">
        <f t="shared" si="58"/>
        <v>1</v>
      </c>
      <c r="P589" s="117">
        <f t="shared" si="56"/>
        <v>0</v>
      </c>
      <c r="Q589" s="117">
        <f t="shared" si="57"/>
        <v>0</v>
      </c>
    </row>
    <row r="590" spans="1:17" ht="15" x14ac:dyDescent="0.2">
      <c r="A590" s="88">
        <v>572</v>
      </c>
      <c r="B590" s="115">
        <f>VLOOKUP($A590,'DO NOT MODIFY'!$A$5:$S$631,2,FALSE)</f>
        <v>0</v>
      </c>
      <c r="C590" s="115">
        <f>VLOOKUP($A590,'DO NOT MODIFY'!$A$5:$S$631,3,FALSE)</f>
        <v>0</v>
      </c>
      <c r="D590" s="116" t="str">
        <f>VLOOKUP($A590,'DO NOT MODIFY'!$A$5:$S$631,4,FALSE)</f>
        <v>Chasmanthium latifolium</v>
      </c>
      <c r="E590" s="116" t="str">
        <f>VLOOKUP($A590,'DO NOT MODIFY'!$A$5:$S$631,5,FALSE)</f>
        <v xml:space="preserve">Northern Sea Oats </v>
      </c>
      <c r="F590" s="115" t="str">
        <f>VLOOKUP($A590,'DO NOT MODIFY'!$A$5:$S$631,7,FALSE)</f>
        <v>low</v>
      </c>
      <c r="G590" s="115">
        <f>VLOOKUP($A590,'DO NOT MODIFY'!$A$5:$S$631,6,FALSE)</f>
        <v>10</v>
      </c>
      <c r="H590" s="151"/>
      <c r="I590" s="148" t="str">
        <f>VLOOKUP($A590,'DO NOT MODIFY'!$A$5:$S$631,10,FALSE)</f>
        <v>#1</v>
      </c>
      <c r="J590" s="115">
        <f>VLOOKUP($A590,'DO NOT MODIFY'!$A$5:$S$631,11,FALSE)</f>
        <v>1</v>
      </c>
      <c r="K590" s="115">
        <f>VLOOKUP($A590,'DO NOT MODIFY'!$A$5:$S$631,12,FALSE)</f>
        <v>4.0000000000000001E-3</v>
      </c>
      <c r="L590" s="117">
        <f t="shared" si="53"/>
        <v>0</v>
      </c>
      <c r="M590" s="117">
        <f t="shared" si="54"/>
        <v>0</v>
      </c>
      <c r="N590" s="117">
        <f t="shared" si="55"/>
        <v>0</v>
      </c>
      <c r="O590" s="117">
        <f t="shared" si="58"/>
        <v>0</v>
      </c>
      <c r="P590" s="117">
        <f t="shared" si="56"/>
        <v>0</v>
      </c>
      <c r="Q590" s="117">
        <f t="shared" si="57"/>
        <v>0</v>
      </c>
    </row>
    <row r="591" spans="1:17" ht="15" x14ac:dyDescent="0.2">
      <c r="A591" s="88">
        <v>573</v>
      </c>
      <c r="B591" s="115">
        <f>VLOOKUP($A591,'DO NOT MODIFY'!$A$5:$S$631,2,FALSE)</f>
        <v>0</v>
      </c>
      <c r="C591" s="115">
        <f>VLOOKUP($A591,'DO NOT MODIFY'!$A$5:$S$631,3,FALSE)</f>
        <v>0</v>
      </c>
      <c r="D591" s="116" t="str">
        <f>VLOOKUP($A591,'DO NOT MODIFY'!$A$5:$S$631,4,FALSE)</f>
        <v>Deschampsia caespitosa</v>
      </c>
      <c r="E591" s="116" t="str">
        <f>VLOOKUP($A591,'DO NOT MODIFY'!$A$5:$S$631,5,FALSE)</f>
        <v xml:space="preserve">Tufted Hairgrass </v>
      </c>
      <c r="F591" s="115" t="str">
        <f>VLOOKUP($A591,'DO NOT MODIFY'!$A$5:$S$631,7,FALSE)</f>
        <v>moderate</v>
      </c>
      <c r="G591" s="115">
        <f>VLOOKUP($A591,'DO NOT MODIFY'!$A$5:$S$631,6,FALSE)</f>
        <v>10</v>
      </c>
      <c r="H591" s="151"/>
      <c r="I591" s="148" t="str">
        <f>VLOOKUP($A591,'DO NOT MODIFY'!$A$5:$S$631,10,FALSE)</f>
        <v>#1</v>
      </c>
      <c r="J591" s="115">
        <f>VLOOKUP($A591,'DO NOT MODIFY'!$A$5:$S$631,11,FALSE)</f>
        <v>1</v>
      </c>
      <c r="K591" s="115">
        <f>VLOOKUP($A591,'DO NOT MODIFY'!$A$5:$S$631,12,FALSE)</f>
        <v>4.0000000000000001E-3</v>
      </c>
      <c r="L591" s="117">
        <f t="shared" ref="L591:L630" si="59">G591*C591</f>
        <v>0</v>
      </c>
      <c r="M591" s="117">
        <f t="shared" ref="M591:M630" si="60">H591*C591</f>
        <v>0</v>
      </c>
      <c r="N591" s="117">
        <f t="shared" ref="N591:N630" si="61">C591*K591</f>
        <v>0</v>
      </c>
      <c r="O591" s="117">
        <f t="shared" si="58"/>
        <v>1</v>
      </c>
      <c r="P591" s="117">
        <f t="shared" ref="P591:P630" si="62">IF(O591=1,L591,0)</f>
        <v>0</v>
      </c>
      <c r="Q591" s="117">
        <f t="shared" ref="Q591:Q630" si="63">IF(O591=0,L591,0)</f>
        <v>0</v>
      </c>
    </row>
    <row r="592" spans="1:17" ht="15" x14ac:dyDescent="0.2">
      <c r="A592" s="88">
        <v>574</v>
      </c>
      <c r="B592" s="115">
        <f>VLOOKUP($A592,'DO NOT MODIFY'!$A$5:$S$631,2,FALSE)</f>
        <v>0</v>
      </c>
      <c r="C592" s="115">
        <f>VLOOKUP($A592,'DO NOT MODIFY'!$A$5:$S$631,3,FALSE)</f>
        <v>0</v>
      </c>
      <c r="D592" s="116" t="str">
        <f>VLOOKUP($A592,'DO NOT MODIFY'!$A$5:$S$631,4,FALSE)</f>
        <v>Festuca glauca (all cultivars)</v>
      </c>
      <c r="E592" s="116" t="str">
        <f>VLOOKUP($A592,'DO NOT MODIFY'!$A$5:$S$631,5,FALSE)</f>
        <v>Blue Fescue</v>
      </c>
      <c r="F592" s="115" t="str">
        <f>VLOOKUP($A592,'DO NOT MODIFY'!$A$5:$S$631,7,FALSE)</f>
        <v>low-mod</v>
      </c>
      <c r="G592" s="115">
        <f>VLOOKUP($A592,'DO NOT MODIFY'!$A$5:$S$631,6,FALSE)</f>
        <v>2</v>
      </c>
      <c r="H592" s="151"/>
      <c r="I592" s="148" t="str">
        <f>VLOOKUP($A592,'DO NOT MODIFY'!$A$5:$S$631,10,FALSE)</f>
        <v>#1</v>
      </c>
      <c r="J592" s="115">
        <f>VLOOKUP($A592,'DO NOT MODIFY'!$A$5:$S$631,11,FALSE)</f>
        <v>1</v>
      </c>
      <c r="K592" s="115">
        <f>VLOOKUP($A592,'DO NOT MODIFY'!$A$5:$S$631,12,FALSE)</f>
        <v>4.0000000000000001E-3</v>
      </c>
      <c r="L592" s="117">
        <f t="shared" si="59"/>
        <v>0</v>
      </c>
      <c r="M592" s="117">
        <f t="shared" si="60"/>
        <v>0</v>
      </c>
      <c r="N592" s="117">
        <f t="shared" si="61"/>
        <v>0</v>
      </c>
      <c r="O592" s="117">
        <f t="shared" si="58"/>
        <v>0</v>
      </c>
      <c r="P592" s="117">
        <f t="shared" si="62"/>
        <v>0</v>
      </c>
      <c r="Q592" s="117">
        <f t="shared" si="63"/>
        <v>0</v>
      </c>
    </row>
    <row r="593" spans="1:17" ht="15" x14ac:dyDescent="0.2">
      <c r="A593" s="88">
        <v>575</v>
      </c>
      <c r="B593" s="115">
        <f>VLOOKUP($A593,'DO NOT MODIFY'!$A$5:$S$631,2,FALSE)</f>
        <v>0</v>
      </c>
      <c r="C593" s="115">
        <f>VLOOKUP($A593,'DO NOT MODIFY'!$A$5:$S$631,3,FALSE)</f>
        <v>0</v>
      </c>
      <c r="D593" s="116" t="str">
        <f>VLOOKUP($A593,'DO NOT MODIFY'!$A$5:$S$631,4,FALSE)</f>
        <v>Festuca idahoensis 'Siskiyou Blue'</v>
      </c>
      <c r="E593" s="116" t="str">
        <f>VLOOKUP($A593,'DO NOT MODIFY'!$A$5:$S$631,5,FALSE)</f>
        <v>Siskiyou Blue Fescue</v>
      </c>
      <c r="F593" s="115" t="str">
        <f>VLOOKUP($A593,'DO NOT MODIFY'!$A$5:$S$631,7,FALSE)</f>
        <v>moderate</v>
      </c>
      <c r="G593" s="115">
        <f>VLOOKUP($A593,'DO NOT MODIFY'!$A$5:$S$631,6,FALSE)</f>
        <v>2</v>
      </c>
      <c r="H593" s="151"/>
      <c r="I593" s="148" t="str">
        <f>VLOOKUP($A593,'DO NOT MODIFY'!$A$5:$S$631,10,FALSE)</f>
        <v>#1</v>
      </c>
      <c r="J593" s="115">
        <f>VLOOKUP($A593,'DO NOT MODIFY'!$A$5:$S$631,11,FALSE)</f>
        <v>1</v>
      </c>
      <c r="K593" s="115">
        <f>VLOOKUP($A593,'DO NOT MODIFY'!$A$5:$S$631,12,FALSE)</f>
        <v>4.0000000000000001E-3</v>
      </c>
      <c r="L593" s="117">
        <f t="shared" si="59"/>
        <v>0</v>
      </c>
      <c r="M593" s="117">
        <f t="shared" si="60"/>
        <v>0</v>
      </c>
      <c r="N593" s="117">
        <f t="shared" si="61"/>
        <v>0</v>
      </c>
      <c r="O593" s="117">
        <f t="shared" si="58"/>
        <v>1</v>
      </c>
      <c r="P593" s="117">
        <f t="shared" si="62"/>
        <v>0</v>
      </c>
      <c r="Q593" s="117">
        <f t="shared" si="63"/>
        <v>0</v>
      </c>
    </row>
    <row r="594" spans="1:17" ht="15" x14ac:dyDescent="0.2">
      <c r="A594" s="88">
        <v>576</v>
      </c>
      <c r="B594" s="115">
        <f>VLOOKUP($A594,'DO NOT MODIFY'!$A$5:$S$631,2,FALSE)</f>
        <v>0</v>
      </c>
      <c r="C594" s="115">
        <f>VLOOKUP($A594,'DO NOT MODIFY'!$A$5:$S$631,3,FALSE)</f>
        <v>0</v>
      </c>
      <c r="D594" s="116" t="str">
        <f>VLOOKUP($A594,'DO NOT MODIFY'!$A$5:$S$631,4,FALSE)</f>
        <v>Helictotrichon sempervirens</v>
      </c>
      <c r="E594" s="116" t="str">
        <f>VLOOKUP($A594,'DO NOT MODIFY'!$A$5:$S$631,5,FALSE)</f>
        <v xml:space="preserve">Blue Avena Grass </v>
      </c>
      <c r="F594" s="115" t="str">
        <f>VLOOKUP($A594,'DO NOT MODIFY'!$A$5:$S$631,7,FALSE)</f>
        <v>low</v>
      </c>
      <c r="G594" s="115">
        <f>VLOOKUP($A594,'DO NOT MODIFY'!$A$5:$S$631,6,FALSE)</f>
        <v>10</v>
      </c>
      <c r="H594" s="151"/>
      <c r="I594" s="148" t="str">
        <f>VLOOKUP($A594,'DO NOT MODIFY'!$A$5:$S$631,10,FALSE)</f>
        <v>#1</v>
      </c>
      <c r="J594" s="115">
        <f>VLOOKUP($A594,'DO NOT MODIFY'!$A$5:$S$631,11,FALSE)</f>
        <v>1</v>
      </c>
      <c r="K594" s="115">
        <f>VLOOKUP($A594,'DO NOT MODIFY'!$A$5:$S$631,12,FALSE)</f>
        <v>4.0000000000000001E-3</v>
      </c>
      <c r="L594" s="117">
        <f t="shared" si="59"/>
        <v>0</v>
      </c>
      <c r="M594" s="117">
        <f t="shared" si="60"/>
        <v>0</v>
      </c>
      <c r="N594" s="117">
        <f t="shared" si="61"/>
        <v>0</v>
      </c>
      <c r="O594" s="117">
        <f t="shared" si="58"/>
        <v>0</v>
      </c>
      <c r="P594" s="117">
        <f t="shared" si="62"/>
        <v>0</v>
      </c>
      <c r="Q594" s="117">
        <f t="shared" si="63"/>
        <v>0</v>
      </c>
    </row>
    <row r="595" spans="1:17" ht="15" x14ac:dyDescent="0.2">
      <c r="A595" s="88">
        <v>577</v>
      </c>
      <c r="B595" s="115">
        <f>VLOOKUP($A595,'DO NOT MODIFY'!$A$5:$S$631,2,FALSE)</f>
        <v>0</v>
      </c>
      <c r="C595" s="115">
        <f>VLOOKUP($A595,'DO NOT MODIFY'!$A$5:$S$631,3,FALSE)</f>
        <v>0</v>
      </c>
      <c r="D595" s="116" t="str">
        <f>VLOOKUP($A595,'DO NOT MODIFY'!$A$5:$S$631,4,FALSE)</f>
        <v>Imperata cylindrica 'Red Baron'/'Rubra'</v>
      </c>
      <c r="E595" s="116" t="str">
        <f>VLOOKUP($A595,'DO NOT MODIFY'!$A$5:$S$631,5,FALSE)</f>
        <v xml:space="preserve">Japanese Blood Grass </v>
      </c>
      <c r="F595" s="115" t="str">
        <f>VLOOKUP($A595,'DO NOT MODIFY'!$A$5:$S$631,7,FALSE)</f>
        <v>moderate</v>
      </c>
      <c r="G595" s="115">
        <f>VLOOKUP($A595,'DO NOT MODIFY'!$A$5:$S$631,6,FALSE)</f>
        <v>5</v>
      </c>
      <c r="H595" s="151"/>
      <c r="I595" s="148" t="str">
        <f>VLOOKUP($A595,'DO NOT MODIFY'!$A$5:$S$631,10,FALSE)</f>
        <v>#1</v>
      </c>
      <c r="J595" s="115">
        <f>VLOOKUP($A595,'DO NOT MODIFY'!$A$5:$S$631,11,FALSE)</f>
        <v>1</v>
      </c>
      <c r="K595" s="115">
        <f>VLOOKUP($A595,'DO NOT MODIFY'!$A$5:$S$631,12,FALSE)</f>
        <v>4.0000000000000001E-3</v>
      </c>
      <c r="L595" s="117">
        <f t="shared" si="59"/>
        <v>0</v>
      </c>
      <c r="M595" s="117">
        <f t="shared" si="60"/>
        <v>0</v>
      </c>
      <c r="N595" s="117">
        <f t="shared" si="61"/>
        <v>0</v>
      </c>
      <c r="O595" s="117">
        <f t="shared" si="58"/>
        <v>1</v>
      </c>
      <c r="P595" s="117">
        <f t="shared" si="62"/>
        <v>0</v>
      </c>
      <c r="Q595" s="117">
        <f t="shared" si="63"/>
        <v>0</v>
      </c>
    </row>
    <row r="596" spans="1:17" ht="15" x14ac:dyDescent="0.2">
      <c r="A596" s="88">
        <v>578</v>
      </c>
      <c r="B596" s="115">
        <f>VLOOKUP($A596,'DO NOT MODIFY'!$A$5:$S$631,2,FALSE)</f>
        <v>0</v>
      </c>
      <c r="C596" s="115">
        <f>VLOOKUP($A596,'DO NOT MODIFY'!$A$5:$S$631,3,FALSE)</f>
        <v>0</v>
      </c>
      <c r="D596" s="116" t="str">
        <f>VLOOKUP($A596,'DO NOT MODIFY'!$A$5:$S$631,4,FALSE)</f>
        <v xml:space="preserve">Miscanthus sinensis </v>
      </c>
      <c r="E596" s="116" t="str">
        <f>VLOOKUP($A596,'DO NOT MODIFY'!$A$5:$S$631,5,FALSE)</f>
        <v xml:space="preserve">Maiden Hair Grass </v>
      </c>
      <c r="F596" s="115" t="str">
        <f>VLOOKUP($A596,'DO NOT MODIFY'!$A$5:$S$631,7,FALSE)</f>
        <v>moderate</v>
      </c>
      <c r="G596" s="115">
        <f>VLOOKUP($A596,'DO NOT MODIFY'!$A$5:$S$631,6,FALSE)</f>
        <v>10</v>
      </c>
      <c r="H596" s="151"/>
      <c r="I596" s="148" t="str">
        <f>VLOOKUP($A596,'DO NOT MODIFY'!$A$5:$S$631,10,FALSE)</f>
        <v>#1</v>
      </c>
      <c r="J596" s="115">
        <f>VLOOKUP($A596,'DO NOT MODIFY'!$A$5:$S$631,11,FALSE)</f>
        <v>1</v>
      </c>
      <c r="K596" s="115">
        <f>VLOOKUP($A596,'DO NOT MODIFY'!$A$5:$S$631,12,FALSE)</f>
        <v>4.0000000000000001E-3</v>
      </c>
      <c r="L596" s="117">
        <f t="shared" si="59"/>
        <v>0</v>
      </c>
      <c r="M596" s="117">
        <f t="shared" si="60"/>
        <v>0</v>
      </c>
      <c r="N596" s="117">
        <f t="shared" si="61"/>
        <v>0</v>
      </c>
      <c r="O596" s="117">
        <f t="shared" ref="O596:O630" si="64">IF(F596="moderate",1,0)</f>
        <v>1</v>
      </c>
      <c r="P596" s="117">
        <f t="shared" si="62"/>
        <v>0</v>
      </c>
      <c r="Q596" s="117">
        <f t="shared" si="63"/>
        <v>0</v>
      </c>
    </row>
    <row r="597" spans="1:17" ht="15" x14ac:dyDescent="0.2">
      <c r="A597" s="88">
        <v>579</v>
      </c>
      <c r="B597" s="115">
        <f>VLOOKUP($A597,'DO NOT MODIFY'!$A$5:$S$631,2,FALSE)</f>
        <v>0</v>
      </c>
      <c r="C597" s="115">
        <f>VLOOKUP($A597,'DO NOT MODIFY'!$A$5:$S$631,3,FALSE)</f>
        <v>0</v>
      </c>
      <c r="D597" s="116" t="str">
        <f>VLOOKUP($A597,'DO NOT MODIFY'!$A$5:$S$631,4,FALSE)</f>
        <v>Miscanthus sinensis 'Gracillimus'</v>
      </c>
      <c r="E597" s="116" t="str">
        <f>VLOOKUP($A597,'DO NOT MODIFY'!$A$5:$S$631,5,FALSE)</f>
        <v>Maiden Grass</v>
      </c>
      <c r="F597" s="115" t="str">
        <f>VLOOKUP($A597,'DO NOT MODIFY'!$A$5:$S$631,7,FALSE)</f>
        <v>moderate</v>
      </c>
      <c r="G597" s="115">
        <f>VLOOKUP($A597,'DO NOT MODIFY'!$A$5:$S$631,6,FALSE)</f>
        <v>10</v>
      </c>
      <c r="H597" s="151"/>
      <c r="I597" s="148" t="str">
        <f>VLOOKUP($A597,'DO NOT MODIFY'!$A$5:$S$631,10,FALSE)</f>
        <v>#1</v>
      </c>
      <c r="J597" s="115">
        <f>VLOOKUP($A597,'DO NOT MODIFY'!$A$5:$S$631,11,FALSE)</f>
        <v>1</v>
      </c>
      <c r="K597" s="115">
        <f>VLOOKUP($A597,'DO NOT MODIFY'!$A$5:$S$631,12,FALSE)</f>
        <v>4.0000000000000001E-3</v>
      </c>
      <c r="L597" s="117">
        <f t="shared" si="59"/>
        <v>0</v>
      </c>
      <c r="M597" s="117">
        <f t="shared" si="60"/>
        <v>0</v>
      </c>
      <c r="N597" s="117">
        <f t="shared" si="61"/>
        <v>0</v>
      </c>
      <c r="O597" s="117">
        <f t="shared" si="64"/>
        <v>1</v>
      </c>
      <c r="P597" s="117">
        <f t="shared" si="62"/>
        <v>0</v>
      </c>
      <c r="Q597" s="117">
        <f t="shared" si="63"/>
        <v>0</v>
      </c>
    </row>
    <row r="598" spans="1:17" ht="15" x14ac:dyDescent="0.2">
      <c r="A598" s="88">
        <v>580</v>
      </c>
      <c r="B598" s="115">
        <f>VLOOKUP($A598,'DO NOT MODIFY'!$A$5:$S$631,2,FALSE)</f>
        <v>0</v>
      </c>
      <c r="C598" s="115">
        <f>VLOOKUP($A598,'DO NOT MODIFY'!$A$5:$S$631,3,FALSE)</f>
        <v>0</v>
      </c>
      <c r="D598" s="116" t="str">
        <f>VLOOKUP($A598,'DO NOT MODIFY'!$A$5:$S$631,4,FALSE)</f>
        <v>Miscanthus sinensis 'Morning Light'</v>
      </c>
      <c r="E598" s="116" t="str">
        <f>VLOOKUP($A598,'DO NOT MODIFY'!$A$5:$S$631,5,FALSE)</f>
        <v>Morning Light Grass</v>
      </c>
      <c r="F598" s="115" t="str">
        <f>VLOOKUP($A598,'DO NOT MODIFY'!$A$5:$S$631,7,FALSE)</f>
        <v>moderate</v>
      </c>
      <c r="G598" s="115">
        <f>VLOOKUP($A598,'DO NOT MODIFY'!$A$5:$S$631,6,FALSE)</f>
        <v>10</v>
      </c>
      <c r="H598" s="151"/>
      <c r="I598" s="148" t="str">
        <f>VLOOKUP($A598,'DO NOT MODIFY'!$A$5:$S$631,10,FALSE)</f>
        <v>#1</v>
      </c>
      <c r="J598" s="115">
        <f>VLOOKUP($A598,'DO NOT MODIFY'!$A$5:$S$631,11,FALSE)</f>
        <v>1</v>
      </c>
      <c r="K598" s="115">
        <f>VLOOKUP($A598,'DO NOT MODIFY'!$A$5:$S$631,12,FALSE)</f>
        <v>4.0000000000000001E-3</v>
      </c>
      <c r="L598" s="117">
        <f t="shared" si="59"/>
        <v>0</v>
      </c>
      <c r="M598" s="117">
        <f t="shared" si="60"/>
        <v>0</v>
      </c>
      <c r="N598" s="117">
        <f t="shared" si="61"/>
        <v>0</v>
      </c>
      <c r="O598" s="117">
        <f t="shared" si="64"/>
        <v>1</v>
      </c>
      <c r="P598" s="117">
        <f t="shared" si="62"/>
        <v>0</v>
      </c>
      <c r="Q598" s="117">
        <f t="shared" si="63"/>
        <v>0</v>
      </c>
    </row>
    <row r="599" spans="1:17" ht="15" x14ac:dyDescent="0.2">
      <c r="A599" s="88">
        <v>581</v>
      </c>
      <c r="B599" s="115">
        <f>VLOOKUP($A599,'DO NOT MODIFY'!$A$5:$S$631,2,FALSE)</f>
        <v>0</v>
      </c>
      <c r="C599" s="115">
        <f>VLOOKUP($A599,'DO NOT MODIFY'!$A$5:$S$631,3,FALSE)</f>
        <v>0</v>
      </c>
      <c r="D599" s="116" t="str">
        <f>VLOOKUP($A599,'DO NOT MODIFY'!$A$5:$S$631,4,FALSE)</f>
        <v>Miscanthus sinensis 'Purpurascens'</v>
      </c>
      <c r="E599" s="116" t="str">
        <f>VLOOKUP($A599,'DO NOT MODIFY'!$A$5:$S$631,5,FALSE)</f>
        <v>Purple Maiden Grass</v>
      </c>
      <c r="F599" s="115" t="str">
        <f>VLOOKUP($A599,'DO NOT MODIFY'!$A$5:$S$631,7,FALSE)</f>
        <v>moderate</v>
      </c>
      <c r="G599" s="115">
        <f>VLOOKUP($A599,'DO NOT MODIFY'!$A$5:$S$631,6,FALSE)</f>
        <v>10</v>
      </c>
      <c r="H599" s="151"/>
      <c r="I599" s="148" t="str">
        <f>VLOOKUP($A599,'DO NOT MODIFY'!$A$5:$S$631,10,FALSE)</f>
        <v>#1</v>
      </c>
      <c r="J599" s="115">
        <f>VLOOKUP($A599,'DO NOT MODIFY'!$A$5:$S$631,11,FALSE)</f>
        <v>1</v>
      </c>
      <c r="K599" s="115">
        <f>VLOOKUP($A599,'DO NOT MODIFY'!$A$5:$S$631,12,FALSE)</f>
        <v>4.0000000000000001E-3</v>
      </c>
      <c r="L599" s="117">
        <f t="shared" si="59"/>
        <v>0</v>
      </c>
      <c r="M599" s="117">
        <f t="shared" si="60"/>
        <v>0</v>
      </c>
      <c r="N599" s="117">
        <f t="shared" si="61"/>
        <v>0</v>
      </c>
      <c r="O599" s="117">
        <f t="shared" si="64"/>
        <v>1</v>
      </c>
      <c r="P599" s="117">
        <f t="shared" si="62"/>
        <v>0</v>
      </c>
      <c r="Q599" s="117">
        <f t="shared" si="63"/>
        <v>0</v>
      </c>
    </row>
    <row r="600" spans="1:17" ht="15" x14ac:dyDescent="0.2">
      <c r="A600" s="88">
        <v>582</v>
      </c>
      <c r="B600" s="115">
        <f>VLOOKUP($A600,'DO NOT MODIFY'!$A$5:$S$631,2,FALSE)</f>
        <v>0</v>
      </c>
      <c r="C600" s="115">
        <f>VLOOKUP($A600,'DO NOT MODIFY'!$A$5:$S$631,3,FALSE)</f>
        <v>0</v>
      </c>
      <c r="D600" s="116" t="str">
        <f>VLOOKUP($A600,'DO NOT MODIFY'!$A$5:$S$631,4,FALSE)</f>
        <v>Miscanthus sinensis 'Variegatus'</v>
      </c>
      <c r="E600" s="116" t="str">
        <f>VLOOKUP($A600,'DO NOT MODIFY'!$A$5:$S$631,5,FALSE)</f>
        <v>Variegated Maiden Grass</v>
      </c>
      <c r="F600" s="115" t="str">
        <f>VLOOKUP($A600,'DO NOT MODIFY'!$A$5:$S$631,7,FALSE)</f>
        <v>moderate</v>
      </c>
      <c r="G600" s="115">
        <f>VLOOKUP($A600,'DO NOT MODIFY'!$A$5:$S$631,6,FALSE)</f>
        <v>10</v>
      </c>
      <c r="H600" s="151"/>
      <c r="I600" s="148" t="str">
        <f>VLOOKUP($A600,'DO NOT MODIFY'!$A$5:$S$631,10,FALSE)</f>
        <v>moderate</v>
      </c>
      <c r="J600" s="115" t="str">
        <f>VLOOKUP($A600,'DO NOT MODIFY'!$A$5:$S$631,11,FALSE)</f>
        <v>moderate</v>
      </c>
      <c r="K600" s="115">
        <f>VLOOKUP($A600,'DO NOT MODIFY'!$A$5:$S$631,12,FALSE)</f>
        <v>4.0000000000000001E-3</v>
      </c>
      <c r="L600" s="117">
        <f t="shared" si="59"/>
        <v>0</v>
      </c>
      <c r="M600" s="117">
        <f t="shared" si="60"/>
        <v>0</v>
      </c>
      <c r="N600" s="117">
        <f t="shared" si="61"/>
        <v>0</v>
      </c>
      <c r="O600" s="117">
        <f t="shared" si="64"/>
        <v>1</v>
      </c>
      <c r="P600" s="117">
        <f t="shared" si="62"/>
        <v>0</v>
      </c>
      <c r="Q600" s="117">
        <f t="shared" si="63"/>
        <v>0</v>
      </c>
    </row>
    <row r="601" spans="1:17" ht="15" x14ac:dyDescent="0.2">
      <c r="A601" s="88">
        <v>583</v>
      </c>
      <c r="B601" s="115">
        <f>VLOOKUP($A601,'DO NOT MODIFY'!$A$5:$S$631,2,FALSE)</f>
        <v>0</v>
      </c>
      <c r="C601" s="115">
        <f>VLOOKUP($A601,'DO NOT MODIFY'!$A$5:$S$631,3,FALSE)</f>
        <v>0</v>
      </c>
      <c r="D601" s="116" t="str">
        <f>VLOOKUP($A601,'DO NOT MODIFY'!$A$5:$S$631,4,FALSE)</f>
        <v>Miscanthus sinensis 'Yaku Jima'</v>
      </c>
      <c r="E601" s="116" t="str">
        <f>VLOOKUP($A601,'DO NOT MODIFY'!$A$5:$S$631,5,FALSE)</f>
        <v>Yaku Jima Maiden Grass</v>
      </c>
      <c r="F601" s="115" t="str">
        <f>VLOOKUP($A601,'DO NOT MODIFY'!$A$5:$S$631,7,FALSE)</f>
        <v>moderate</v>
      </c>
      <c r="G601" s="115">
        <f>VLOOKUP($A601,'DO NOT MODIFY'!$A$5:$S$631,6,FALSE)</f>
        <v>10</v>
      </c>
      <c r="H601" s="151"/>
      <c r="I601" s="148" t="str">
        <f>VLOOKUP($A601,'DO NOT MODIFY'!$A$5:$S$631,10,FALSE)</f>
        <v>#1</v>
      </c>
      <c r="J601" s="115">
        <f>VLOOKUP($A601,'DO NOT MODIFY'!$A$5:$S$631,11,FALSE)</f>
        <v>1</v>
      </c>
      <c r="K601" s="115">
        <f>VLOOKUP($A601,'DO NOT MODIFY'!$A$5:$S$631,12,FALSE)</f>
        <v>4.0000000000000001E-3</v>
      </c>
      <c r="L601" s="117">
        <f t="shared" si="59"/>
        <v>0</v>
      </c>
      <c r="M601" s="117">
        <f t="shared" si="60"/>
        <v>0</v>
      </c>
      <c r="N601" s="117">
        <f t="shared" si="61"/>
        <v>0</v>
      </c>
      <c r="O601" s="117">
        <f t="shared" si="64"/>
        <v>1</v>
      </c>
      <c r="P601" s="117">
        <f t="shared" si="62"/>
        <v>0</v>
      </c>
      <c r="Q601" s="117">
        <f t="shared" si="63"/>
        <v>0</v>
      </c>
    </row>
    <row r="602" spans="1:17" ht="15" x14ac:dyDescent="0.2">
      <c r="A602" s="88">
        <v>584</v>
      </c>
      <c r="B602" s="115">
        <f>VLOOKUP($A602,'DO NOT MODIFY'!$A$5:$S$631,2,FALSE)</f>
        <v>0</v>
      </c>
      <c r="C602" s="115">
        <f>VLOOKUP($A602,'DO NOT MODIFY'!$A$5:$S$631,3,FALSE)</f>
        <v>0</v>
      </c>
      <c r="D602" s="116" t="str">
        <f>VLOOKUP($A602,'DO NOT MODIFY'!$A$5:$S$631,4,FALSE)</f>
        <v>Miscanthus sinensis 'Zebrinus'</v>
      </c>
      <c r="E602" s="116" t="str">
        <f>VLOOKUP($A602,'DO NOT MODIFY'!$A$5:$S$631,5,FALSE)</f>
        <v>Zebra</v>
      </c>
      <c r="F602" s="115" t="str">
        <f>VLOOKUP($A602,'DO NOT MODIFY'!$A$5:$S$631,7,FALSE)</f>
        <v>moderate</v>
      </c>
      <c r="G602" s="115">
        <f>VLOOKUP($A602,'DO NOT MODIFY'!$A$5:$S$631,6,FALSE)</f>
        <v>16</v>
      </c>
      <c r="H602" s="151"/>
      <c r="I602" s="148" t="str">
        <f>VLOOKUP($A602,'DO NOT MODIFY'!$A$5:$S$631,10,FALSE)</f>
        <v>#1</v>
      </c>
      <c r="J602" s="115">
        <f>VLOOKUP($A602,'DO NOT MODIFY'!$A$5:$S$631,11,FALSE)</f>
        <v>1</v>
      </c>
      <c r="K602" s="115">
        <f>VLOOKUP($A602,'DO NOT MODIFY'!$A$5:$S$631,12,FALSE)</f>
        <v>4.0000000000000001E-3</v>
      </c>
      <c r="L602" s="117">
        <f t="shared" si="59"/>
        <v>0</v>
      </c>
      <c r="M602" s="117">
        <f t="shared" si="60"/>
        <v>0</v>
      </c>
      <c r="N602" s="117">
        <f t="shared" si="61"/>
        <v>0</v>
      </c>
      <c r="O602" s="117">
        <f t="shared" si="64"/>
        <v>1</v>
      </c>
      <c r="P602" s="117">
        <f t="shared" si="62"/>
        <v>0</v>
      </c>
      <c r="Q602" s="117">
        <f t="shared" si="63"/>
        <v>0</v>
      </c>
    </row>
    <row r="603" spans="1:17" ht="15" x14ac:dyDescent="0.2">
      <c r="A603" s="88">
        <v>585</v>
      </c>
      <c r="B603" s="115">
        <f>VLOOKUP($A603,'DO NOT MODIFY'!$A$5:$S$631,2,FALSE)</f>
        <v>0</v>
      </c>
      <c r="C603" s="115">
        <f>VLOOKUP($A603,'DO NOT MODIFY'!$A$5:$S$631,3,FALSE)</f>
        <v>0</v>
      </c>
      <c r="D603" s="116" t="str">
        <f>VLOOKUP($A603,'DO NOT MODIFY'!$A$5:$S$631,4,FALSE)</f>
        <v>Molinia caerulea 'Variegata'</v>
      </c>
      <c r="E603" s="116" t="str">
        <f>VLOOKUP($A603,'DO NOT MODIFY'!$A$5:$S$631,5,FALSE)</f>
        <v>Variegated Moor Grass</v>
      </c>
      <c r="F603" s="115" t="str">
        <f>VLOOKUP($A603,'DO NOT MODIFY'!$A$5:$S$631,7,FALSE)</f>
        <v>moderate</v>
      </c>
      <c r="G603" s="115">
        <f>VLOOKUP($A603,'DO NOT MODIFY'!$A$5:$S$631,6,FALSE)</f>
        <v>10</v>
      </c>
      <c r="H603" s="151"/>
      <c r="I603" s="148" t="str">
        <f>VLOOKUP($A603,'DO NOT MODIFY'!$A$5:$S$631,10,FALSE)</f>
        <v>#1</v>
      </c>
      <c r="J603" s="115">
        <f>VLOOKUP($A603,'DO NOT MODIFY'!$A$5:$S$631,11,FALSE)</f>
        <v>1</v>
      </c>
      <c r="K603" s="115">
        <f>VLOOKUP($A603,'DO NOT MODIFY'!$A$5:$S$631,12,FALSE)</f>
        <v>4.0000000000000001E-3</v>
      </c>
      <c r="L603" s="117">
        <f t="shared" si="59"/>
        <v>0</v>
      </c>
      <c r="M603" s="117">
        <f t="shared" si="60"/>
        <v>0</v>
      </c>
      <c r="N603" s="117">
        <f t="shared" si="61"/>
        <v>0</v>
      </c>
      <c r="O603" s="117">
        <f t="shared" si="64"/>
        <v>1</v>
      </c>
      <c r="P603" s="117">
        <f t="shared" si="62"/>
        <v>0</v>
      </c>
      <c r="Q603" s="117">
        <f t="shared" si="63"/>
        <v>0</v>
      </c>
    </row>
    <row r="604" spans="1:17" ht="15" x14ac:dyDescent="0.2">
      <c r="A604" s="88">
        <v>586</v>
      </c>
      <c r="B604" s="115">
        <f>VLOOKUP($A604,'DO NOT MODIFY'!$A$5:$S$631,2,FALSE)</f>
        <v>0</v>
      </c>
      <c r="C604" s="115">
        <f>VLOOKUP($A604,'DO NOT MODIFY'!$A$5:$S$631,3,FALSE)</f>
        <v>0</v>
      </c>
      <c r="D604" s="116" t="str">
        <f>VLOOKUP($A604,'DO NOT MODIFY'!$A$5:$S$631,4,FALSE)</f>
        <v>Muhlenbergia reverchonii Undaunted®</v>
      </c>
      <c r="E604" s="116" t="str">
        <f>VLOOKUP($A604,'DO NOT MODIFY'!$A$5:$S$631,5,FALSE)</f>
        <v>Undaunted®</v>
      </c>
      <c r="F604" s="115" t="str">
        <f>VLOOKUP($A604,'DO NOT MODIFY'!$A$5:$S$631,7,FALSE)</f>
        <v>low</v>
      </c>
      <c r="G604" s="115">
        <f>VLOOKUP($A604,'DO NOT MODIFY'!$A$5:$S$631,6,FALSE)</f>
        <v>10</v>
      </c>
      <c r="H604" s="151"/>
      <c r="I604" s="148" t="str">
        <f>VLOOKUP($A604,'DO NOT MODIFY'!$A$5:$S$631,10,FALSE)</f>
        <v>#1</v>
      </c>
      <c r="J604" s="115">
        <f>VLOOKUP($A604,'DO NOT MODIFY'!$A$5:$S$631,11,FALSE)</f>
        <v>1</v>
      </c>
      <c r="K604" s="115">
        <f>VLOOKUP($A604,'DO NOT MODIFY'!$A$5:$S$631,12,FALSE)</f>
        <v>4.0000000000000001E-3</v>
      </c>
      <c r="L604" s="117">
        <f t="shared" si="59"/>
        <v>0</v>
      </c>
      <c r="M604" s="117">
        <f t="shared" si="60"/>
        <v>0</v>
      </c>
      <c r="N604" s="117">
        <f t="shared" si="61"/>
        <v>0</v>
      </c>
      <c r="O604" s="117">
        <f t="shared" si="64"/>
        <v>0</v>
      </c>
      <c r="P604" s="117">
        <f t="shared" si="62"/>
        <v>0</v>
      </c>
      <c r="Q604" s="117">
        <f t="shared" si="63"/>
        <v>0</v>
      </c>
    </row>
    <row r="605" spans="1:17" ht="15" x14ac:dyDescent="0.2">
      <c r="A605" s="88">
        <v>587</v>
      </c>
      <c r="B605" s="115">
        <f>VLOOKUP($A605,'DO NOT MODIFY'!$A$5:$S$631,2,FALSE)</f>
        <v>0</v>
      </c>
      <c r="C605" s="115">
        <f>VLOOKUP($A605,'DO NOT MODIFY'!$A$5:$S$631,3,FALSE)</f>
        <v>0</v>
      </c>
      <c r="D605" s="116" t="str">
        <f>VLOOKUP($A605,'DO NOT MODIFY'!$A$5:$S$631,4,FALSE)</f>
        <v>Nassella tenuissima</v>
      </c>
      <c r="E605" s="116" t="str">
        <f>VLOOKUP($A605,'DO NOT MODIFY'!$A$5:$S$631,5,FALSE)</f>
        <v>Mexican Feather Grass</v>
      </c>
      <c r="F605" s="115" t="str">
        <f>VLOOKUP($A605,'DO NOT MODIFY'!$A$5:$S$631,7,FALSE)</f>
        <v>low</v>
      </c>
      <c r="G605" s="115">
        <f>VLOOKUP($A605,'DO NOT MODIFY'!$A$5:$S$631,6,FALSE)</f>
        <v>10</v>
      </c>
      <c r="H605" s="151"/>
      <c r="I605" s="148" t="str">
        <f>VLOOKUP($A605,'DO NOT MODIFY'!$A$5:$S$631,10,FALSE)</f>
        <v>#1</v>
      </c>
      <c r="J605" s="115">
        <f>VLOOKUP($A605,'DO NOT MODIFY'!$A$5:$S$631,11,FALSE)</f>
        <v>1</v>
      </c>
      <c r="K605" s="115">
        <f>VLOOKUP($A605,'DO NOT MODIFY'!$A$5:$S$631,12,FALSE)</f>
        <v>4.0000000000000001E-3</v>
      </c>
      <c r="L605" s="117">
        <f t="shared" si="59"/>
        <v>0</v>
      </c>
      <c r="M605" s="117">
        <f t="shared" si="60"/>
        <v>0</v>
      </c>
      <c r="N605" s="117">
        <f t="shared" si="61"/>
        <v>0</v>
      </c>
      <c r="O605" s="117">
        <f t="shared" si="64"/>
        <v>0</v>
      </c>
      <c r="P605" s="117">
        <f t="shared" si="62"/>
        <v>0</v>
      </c>
      <c r="Q605" s="117">
        <f t="shared" si="63"/>
        <v>0</v>
      </c>
    </row>
    <row r="606" spans="1:17" ht="15" x14ac:dyDescent="0.2">
      <c r="A606" s="88">
        <v>588</v>
      </c>
      <c r="B606" s="115">
        <f>VLOOKUP($A606,'DO NOT MODIFY'!$A$5:$S$631,2,FALSE)</f>
        <v>0</v>
      </c>
      <c r="C606" s="115">
        <f>VLOOKUP($A606,'DO NOT MODIFY'!$A$5:$S$631,3,FALSE)</f>
        <v>0</v>
      </c>
      <c r="D606" s="116" t="str">
        <f>VLOOKUP($A606,'DO NOT MODIFY'!$A$5:$S$631,4,FALSE)</f>
        <v>Nolina microcarpa</v>
      </c>
      <c r="E606" s="116" t="str">
        <f>VLOOKUP($A606,'DO NOT MODIFY'!$A$5:$S$631,5,FALSE)</f>
        <v>Bear Grass</v>
      </c>
      <c r="F606" s="115" t="str">
        <f>VLOOKUP($A606,'DO NOT MODIFY'!$A$5:$S$631,7,FALSE)</f>
        <v>low</v>
      </c>
      <c r="G606" s="115">
        <f>VLOOKUP($A606,'DO NOT MODIFY'!$A$5:$S$631,6,FALSE)</f>
        <v>10</v>
      </c>
      <c r="H606" s="151"/>
      <c r="I606" s="148" t="str">
        <f>VLOOKUP($A606,'DO NOT MODIFY'!$A$5:$S$631,10,FALSE)</f>
        <v>#1</v>
      </c>
      <c r="J606" s="115">
        <f>VLOOKUP($A606,'DO NOT MODIFY'!$A$5:$S$631,11,FALSE)</f>
        <v>1</v>
      </c>
      <c r="K606" s="115">
        <f>VLOOKUP($A606,'DO NOT MODIFY'!$A$5:$S$631,12,FALSE)</f>
        <v>4.0000000000000001E-3</v>
      </c>
      <c r="L606" s="117">
        <f t="shared" si="59"/>
        <v>0</v>
      </c>
      <c r="M606" s="117">
        <f t="shared" si="60"/>
        <v>0</v>
      </c>
      <c r="N606" s="117">
        <f t="shared" si="61"/>
        <v>0</v>
      </c>
      <c r="O606" s="117">
        <f t="shared" si="64"/>
        <v>0</v>
      </c>
      <c r="P606" s="117">
        <f t="shared" si="62"/>
        <v>0</v>
      </c>
      <c r="Q606" s="117">
        <f t="shared" si="63"/>
        <v>0</v>
      </c>
    </row>
    <row r="607" spans="1:17" ht="15" x14ac:dyDescent="0.2">
      <c r="A607" s="88">
        <v>589</v>
      </c>
      <c r="B607" s="115">
        <f>VLOOKUP($A607,'DO NOT MODIFY'!$A$5:$S$631,2,FALSE)</f>
        <v>0</v>
      </c>
      <c r="C607" s="115">
        <f>VLOOKUP($A607,'DO NOT MODIFY'!$A$5:$S$631,3,FALSE)</f>
        <v>0</v>
      </c>
      <c r="D607" s="116" t="str">
        <f>VLOOKUP($A607,'DO NOT MODIFY'!$A$5:$S$631,4,FALSE)</f>
        <v>Panicum virgatum</v>
      </c>
      <c r="E607" s="116" t="str">
        <f>VLOOKUP($A607,'DO NOT MODIFY'!$A$5:$S$631,5,FALSE)</f>
        <v xml:space="preserve">Switch Grass </v>
      </c>
      <c r="F607" s="115" t="str">
        <f>VLOOKUP($A607,'DO NOT MODIFY'!$A$5:$S$631,7,FALSE)</f>
        <v>low</v>
      </c>
      <c r="G607" s="115">
        <f>VLOOKUP($A607,'DO NOT MODIFY'!$A$5:$S$631,6,FALSE)</f>
        <v>10</v>
      </c>
      <c r="H607" s="151"/>
      <c r="I607" s="148" t="str">
        <f>VLOOKUP($A607,'DO NOT MODIFY'!$A$5:$S$631,10,FALSE)</f>
        <v>#1</v>
      </c>
      <c r="J607" s="115">
        <f>VLOOKUP($A607,'DO NOT MODIFY'!$A$5:$S$631,11,FALSE)</f>
        <v>1</v>
      </c>
      <c r="K607" s="115">
        <f>VLOOKUP($A607,'DO NOT MODIFY'!$A$5:$S$631,12,FALSE)</f>
        <v>4.0000000000000001E-3</v>
      </c>
      <c r="L607" s="117">
        <f t="shared" si="59"/>
        <v>0</v>
      </c>
      <c r="M607" s="117">
        <f t="shared" si="60"/>
        <v>0</v>
      </c>
      <c r="N607" s="117">
        <f t="shared" si="61"/>
        <v>0</v>
      </c>
      <c r="O607" s="117">
        <f t="shared" si="64"/>
        <v>0</v>
      </c>
      <c r="P607" s="117">
        <f t="shared" si="62"/>
        <v>0</v>
      </c>
      <c r="Q607" s="117">
        <f t="shared" si="63"/>
        <v>0</v>
      </c>
    </row>
    <row r="608" spans="1:17" ht="15" x14ac:dyDescent="0.2">
      <c r="A608" s="88">
        <v>590</v>
      </c>
      <c r="B608" s="115">
        <f>VLOOKUP($A608,'DO NOT MODIFY'!$A$5:$S$631,2,FALSE)</f>
        <v>0</v>
      </c>
      <c r="C608" s="115">
        <f>VLOOKUP($A608,'DO NOT MODIFY'!$A$5:$S$631,3,FALSE)</f>
        <v>0</v>
      </c>
      <c r="D608" s="116" t="str">
        <f>VLOOKUP($A608,'DO NOT MODIFY'!$A$5:$S$631,4,FALSE)</f>
        <v>Panicum virgatum 'Dallas Blues'</v>
      </c>
      <c r="E608" s="116" t="str">
        <f>VLOOKUP($A608,'DO NOT MODIFY'!$A$5:$S$631,5,FALSE)</f>
        <v>Dallas Blues Switchgrass</v>
      </c>
      <c r="F608" s="115" t="str">
        <f>VLOOKUP($A608,'DO NOT MODIFY'!$A$5:$S$631,7,FALSE)</f>
        <v>low</v>
      </c>
      <c r="G608" s="115">
        <f>VLOOKUP($A608,'DO NOT MODIFY'!$A$5:$S$631,6,FALSE)</f>
        <v>10</v>
      </c>
      <c r="H608" s="151"/>
      <c r="I608" s="148" t="str">
        <f>VLOOKUP($A608,'DO NOT MODIFY'!$A$5:$S$631,10,FALSE)</f>
        <v>#1</v>
      </c>
      <c r="J608" s="115">
        <f>VLOOKUP($A608,'DO NOT MODIFY'!$A$5:$S$631,11,FALSE)</f>
        <v>1</v>
      </c>
      <c r="K608" s="115">
        <f>VLOOKUP($A608,'DO NOT MODIFY'!$A$5:$S$631,12,FALSE)</f>
        <v>4.0000000000000001E-3</v>
      </c>
      <c r="L608" s="117">
        <f t="shared" si="59"/>
        <v>0</v>
      </c>
      <c r="M608" s="117">
        <f t="shared" si="60"/>
        <v>0</v>
      </c>
      <c r="N608" s="117">
        <f t="shared" si="61"/>
        <v>0</v>
      </c>
      <c r="O608" s="117">
        <f t="shared" si="64"/>
        <v>0</v>
      </c>
      <c r="P608" s="117">
        <f t="shared" si="62"/>
        <v>0</v>
      </c>
      <c r="Q608" s="117">
        <f t="shared" si="63"/>
        <v>0</v>
      </c>
    </row>
    <row r="609" spans="1:17" ht="15" x14ac:dyDescent="0.2">
      <c r="A609" s="88">
        <v>591</v>
      </c>
      <c r="B609" s="115">
        <f>VLOOKUP($A609,'DO NOT MODIFY'!$A$5:$S$631,2,FALSE)</f>
        <v>0</v>
      </c>
      <c r="C609" s="115">
        <f>VLOOKUP($A609,'DO NOT MODIFY'!$A$5:$S$631,3,FALSE)</f>
        <v>0</v>
      </c>
      <c r="D609" s="116" t="str">
        <f>VLOOKUP($A609,'DO NOT MODIFY'!$A$5:$S$631,4,FALSE)</f>
        <v>Panicum virgatum 'Heavy Metal'</v>
      </c>
      <c r="E609" s="116" t="str">
        <f>VLOOKUP($A609,'DO NOT MODIFY'!$A$5:$S$631,5,FALSE)</f>
        <v>Heavy Metal Switchgrass</v>
      </c>
      <c r="F609" s="115" t="str">
        <f>VLOOKUP($A609,'DO NOT MODIFY'!$A$5:$S$631,7,FALSE)</f>
        <v>low</v>
      </c>
      <c r="G609" s="115">
        <f>VLOOKUP($A609,'DO NOT MODIFY'!$A$5:$S$631,6,FALSE)</f>
        <v>10</v>
      </c>
      <c r="H609" s="151"/>
      <c r="I609" s="148" t="str">
        <f>VLOOKUP($A609,'DO NOT MODIFY'!$A$5:$S$631,10,FALSE)</f>
        <v>#1</v>
      </c>
      <c r="J609" s="115">
        <f>VLOOKUP($A609,'DO NOT MODIFY'!$A$5:$S$631,11,FALSE)</f>
        <v>1</v>
      </c>
      <c r="K609" s="115">
        <f>VLOOKUP($A609,'DO NOT MODIFY'!$A$5:$S$631,12,FALSE)</f>
        <v>4.0000000000000001E-3</v>
      </c>
      <c r="L609" s="117">
        <f t="shared" si="59"/>
        <v>0</v>
      </c>
      <c r="M609" s="117">
        <f t="shared" si="60"/>
        <v>0</v>
      </c>
      <c r="N609" s="117">
        <f t="shared" si="61"/>
        <v>0</v>
      </c>
      <c r="O609" s="117">
        <f t="shared" si="64"/>
        <v>0</v>
      </c>
      <c r="P609" s="117">
        <f t="shared" si="62"/>
        <v>0</v>
      </c>
      <c r="Q609" s="117">
        <f t="shared" si="63"/>
        <v>0</v>
      </c>
    </row>
    <row r="610" spans="1:17" ht="15" x14ac:dyDescent="0.2">
      <c r="A610" s="88">
        <v>592</v>
      </c>
      <c r="B610" s="115">
        <f>VLOOKUP($A610,'DO NOT MODIFY'!$A$5:$S$631,2,FALSE)</f>
        <v>0</v>
      </c>
      <c r="C610" s="115">
        <f>VLOOKUP($A610,'DO NOT MODIFY'!$A$5:$S$631,3,FALSE)</f>
        <v>0</v>
      </c>
      <c r="D610" s="116" t="str">
        <f>VLOOKUP($A610,'DO NOT MODIFY'!$A$5:$S$631,4,FALSE)</f>
        <v>Panicum virgatum 'Northwind'</v>
      </c>
      <c r="E610" s="116" t="str">
        <f>VLOOKUP($A610,'DO NOT MODIFY'!$A$5:$S$631,5,FALSE)</f>
        <v>Northwind Switchgrass</v>
      </c>
      <c r="F610" s="115" t="str">
        <f>VLOOKUP($A610,'DO NOT MODIFY'!$A$5:$S$631,7,FALSE)</f>
        <v>low</v>
      </c>
      <c r="G610" s="115">
        <f>VLOOKUP($A610,'DO NOT MODIFY'!$A$5:$S$631,6,FALSE)</f>
        <v>10</v>
      </c>
      <c r="H610" s="151"/>
      <c r="I610" s="148" t="str">
        <f>VLOOKUP($A610,'DO NOT MODIFY'!$A$5:$S$631,10,FALSE)</f>
        <v>#1</v>
      </c>
      <c r="J610" s="115">
        <f>VLOOKUP($A610,'DO NOT MODIFY'!$A$5:$S$631,11,FALSE)</f>
        <v>1</v>
      </c>
      <c r="K610" s="115">
        <f>VLOOKUP($A610,'DO NOT MODIFY'!$A$5:$S$631,12,FALSE)</f>
        <v>4.0000000000000001E-3</v>
      </c>
      <c r="L610" s="117">
        <f t="shared" si="59"/>
        <v>0</v>
      </c>
      <c r="M610" s="117">
        <f t="shared" si="60"/>
        <v>0</v>
      </c>
      <c r="N610" s="117">
        <f t="shared" si="61"/>
        <v>0</v>
      </c>
      <c r="O610" s="117">
        <f t="shared" si="64"/>
        <v>0</v>
      </c>
      <c r="P610" s="117">
        <f t="shared" si="62"/>
        <v>0</v>
      </c>
      <c r="Q610" s="117">
        <f t="shared" si="63"/>
        <v>0</v>
      </c>
    </row>
    <row r="611" spans="1:17" ht="15" x14ac:dyDescent="0.2">
      <c r="A611" s="88">
        <v>593</v>
      </c>
      <c r="B611" s="115">
        <f>VLOOKUP($A611,'DO NOT MODIFY'!$A$5:$S$631,2,FALSE)</f>
        <v>0</v>
      </c>
      <c r="C611" s="115">
        <f>VLOOKUP($A611,'DO NOT MODIFY'!$A$5:$S$631,3,FALSE)</f>
        <v>0</v>
      </c>
      <c r="D611" s="116" t="str">
        <f>VLOOKUP($A611,'DO NOT MODIFY'!$A$5:$S$631,4,FALSE)</f>
        <v>Panicum virgatum 'Prairie Sky'</v>
      </c>
      <c r="E611" s="116" t="str">
        <f>VLOOKUP($A611,'DO NOT MODIFY'!$A$5:$S$631,5,FALSE)</f>
        <v>Prairie Sky Switchgrass</v>
      </c>
      <c r="F611" s="115" t="str">
        <f>VLOOKUP($A611,'DO NOT MODIFY'!$A$5:$S$631,7,FALSE)</f>
        <v>low</v>
      </c>
      <c r="G611" s="115">
        <f>VLOOKUP($A611,'DO NOT MODIFY'!$A$5:$S$631,6,FALSE)</f>
        <v>10</v>
      </c>
      <c r="H611" s="151"/>
      <c r="I611" s="148" t="str">
        <f>VLOOKUP($A611,'DO NOT MODIFY'!$A$5:$S$631,10,FALSE)</f>
        <v>#1</v>
      </c>
      <c r="J611" s="115">
        <f>VLOOKUP($A611,'DO NOT MODIFY'!$A$5:$S$631,11,FALSE)</f>
        <v>1</v>
      </c>
      <c r="K611" s="115">
        <f>VLOOKUP($A611,'DO NOT MODIFY'!$A$5:$S$631,12,FALSE)</f>
        <v>4.0000000000000001E-3</v>
      </c>
      <c r="L611" s="117">
        <f t="shared" si="59"/>
        <v>0</v>
      </c>
      <c r="M611" s="117">
        <f t="shared" si="60"/>
        <v>0</v>
      </c>
      <c r="N611" s="117">
        <f t="shared" si="61"/>
        <v>0</v>
      </c>
      <c r="O611" s="117">
        <f t="shared" si="64"/>
        <v>0</v>
      </c>
      <c r="P611" s="117">
        <f t="shared" si="62"/>
        <v>0</v>
      </c>
      <c r="Q611" s="117">
        <f t="shared" si="63"/>
        <v>0</v>
      </c>
    </row>
    <row r="612" spans="1:17" ht="15" x14ac:dyDescent="0.2">
      <c r="A612" s="88">
        <v>594</v>
      </c>
      <c r="B612" s="115">
        <f>VLOOKUP($A612,'DO NOT MODIFY'!$A$5:$S$631,2,FALSE)</f>
        <v>0</v>
      </c>
      <c r="C612" s="115">
        <f>VLOOKUP($A612,'DO NOT MODIFY'!$A$5:$S$631,3,FALSE)</f>
        <v>0</v>
      </c>
      <c r="D612" s="116" t="str">
        <f>VLOOKUP($A612,'DO NOT MODIFY'!$A$5:$S$631,4,FALSE)</f>
        <v>Panicum virgatum 'Shenandoah'</v>
      </c>
      <c r="E612" s="116" t="str">
        <f>VLOOKUP($A612,'DO NOT MODIFY'!$A$5:$S$631,5,FALSE)</f>
        <v>Shenandoah Switchgass</v>
      </c>
      <c r="F612" s="115" t="str">
        <f>VLOOKUP($A612,'DO NOT MODIFY'!$A$5:$S$631,7,FALSE)</f>
        <v>low</v>
      </c>
      <c r="G612" s="115">
        <f>VLOOKUP($A612,'DO NOT MODIFY'!$A$5:$S$631,6,FALSE)</f>
        <v>10</v>
      </c>
      <c r="H612" s="151"/>
      <c r="I612" s="148" t="str">
        <f>VLOOKUP($A612,'DO NOT MODIFY'!$A$5:$S$631,10,FALSE)</f>
        <v>#1</v>
      </c>
      <c r="J612" s="115">
        <f>VLOOKUP($A612,'DO NOT MODIFY'!$A$5:$S$631,11,FALSE)</f>
        <v>1</v>
      </c>
      <c r="K612" s="115">
        <f>VLOOKUP($A612,'DO NOT MODIFY'!$A$5:$S$631,12,FALSE)</f>
        <v>4.0000000000000001E-3</v>
      </c>
      <c r="L612" s="117">
        <f t="shared" si="59"/>
        <v>0</v>
      </c>
      <c r="M612" s="117">
        <f t="shared" si="60"/>
        <v>0</v>
      </c>
      <c r="N612" s="117">
        <f t="shared" si="61"/>
        <v>0</v>
      </c>
      <c r="O612" s="117">
        <f t="shared" si="64"/>
        <v>0</v>
      </c>
      <c r="P612" s="117">
        <f t="shared" si="62"/>
        <v>0</v>
      </c>
      <c r="Q612" s="117">
        <f t="shared" si="63"/>
        <v>0</v>
      </c>
    </row>
    <row r="613" spans="1:17" ht="15" x14ac:dyDescent="0.2">
      <c r="A613" s="88">
        <v>595</v>
      </c>
      <c r="B613" s="115">
        <f>VLOOKUP($A613,'DO NOT MODIFY'!$A$5:$S$631,2,FALSE)</f>
        <v>0</v>
      </c>
      <c r="C613" s="115">
        <f>VLOOKUP($A613,'DO NOT MODIFY'!$A$5:$S$631,3,FALSE)</f>
        <v>0</v>
      </c>
      <c r="D613" s="116" t="str">
        <f>VLOOKUP($A613,'DO NOT MODIFY'!$A$5:$S$631,4,FALSE)</f>
        <v>Pennisetum alopecuroides</v>
      </c>
      <c r="E613" s="116" t="str">
        <f>VLOOKUP($A613,'DO NOT MODIFY'!$A$5:$S$631,5,FALSE)</f>
        <v xml:space="preserve">Fountain Grass </v>
      </c>
      <c r="F613" s="115" t="str">
        <f>VLOOKUP($A613,'DO NOT MODIFY'!$A$5:$S$631,7,FALSE)</f>
        <v>moderate</v>
      </c>
      <c r="G613" s="115">
        <f>VLOOKUP($A613,'DO NOT MODIFY'!$A$5:$S$631,6,FALSE)</f>
        <v>10</v>
      </c>
      <c r="H613" s="151"/>
      <c r="I613" s="148" t="str">
        <f>VLOOKUP($A613,'DO NOT MODIFY'!$A$5:$S$631,10,FALSE)</f>
        <v>#1</v>
      </c>
      <c r="J613" s="115">
        <f>VLOOKUP($A613,'DO NOT MODIFY'!$A$5:$S$631,11,FALSE)</f>
        <v>1</v>
      </c>
      <c r="K613" s="115">
        <f>VLOOKUP($A613,'DO NOT MODIFY'!$A$5:$S$631,12,FALSE)</f>
        <v>4.0000000000000001E-3</v>
      </c>
      <c r="L613" s="117">
        <f t="shared" si="59"/>
        <v>0</v>
      </c>
      <c r="M613" s="117">
        <f t="shared" si="60"/>
        <v>0</v>
      </c>
      <c r="N613" s="117">
        <f t="shared" si="61"/>
        <v>0</v>
      </c>
      <c r="O613" s="117">
        <f t="shared" si="64"/>
        <v>1</v>
      </c>
      <c r="P613" s="117">
        <f t="shared" si="62"/>
        <v>0</v>
      </c>
      <c r="Q613" s="117">
        <f t="shared" si="63"/>
        <v>0</v>
      </c>
    </row>
    <row r="614" spans="1:17" ht="15" x14ac:dyDescent="0.2">
      <c r="A614" s="88">
        <v>596</v>
      </c>
      <c r="B614" s="115">
        <f>VLOOKUP($A614,'DO NOT MODIFY'!$A$5:$S$631,2,FALSE)</f>
        <v>0</v>
      </c>
      <c r="C614" s="115">
        <f>VLOOKUP($A614,'DO NOT MODIFY'!$A$5:$S$631,3,FALSE)</f>
        <v>0</v>
      </c>
      <c r="D614" s="116" t="str">
        <f>VLOOKUP($A614,'DO NOT MODIFY'!$A$5:$S$631,4,FALSE)</f>
        <v>Pennisetum alopecuroides 'Hameln'</v>
      </c>
      <c r="E614" s="116" t="str">
        <f>VLOOKUP($A614,'DO NOT MODIFY'!$A$5:$S$631,5,FALSE)</f>
        <v>Dwarf Fountain Grass</v>
      </c>
      <c r="F614" s="115" t="str">
        <f>VLOOKUP($A614,'DO NOT MODIFY'!$A$5:$S$631,7,FALSE)</f>
        <v>moderate</v>
      </c>
      <c r="G614" s="115">
        <f>VLOOKUP($A614,'DO NOT MODIFY'!$A$5:$S$631,6,FALSE)</f>
        <v>10</v>
      </c>
      <c r="H614" s="151"/>
      <c r="I614" s="148" t="str">
        <f>VLOOKUP($A614,'DO NOT MODIFY'!$A$5:$S$631,10,FALSE)</f>
        <v>#1</v>
      </c>
      <c r="J614" s="115">
        <f>VLOOKUP($A614,'DO NOT MODIFY'!$A$5:$S$631,11,FALSE)</f>
        <v>1</v>
      </c>
      <c r="K614" s="115">
        <f>VLOOKUP($A614,'DO NOT MODIFY'!$A$5:$S$631,12,FALSE)</f>
        <v>4.0000000000000001E-3</v>
      </c>
      <c r="L614" s="117">
        <f t="shared" si="59"/>
        <v>0</v>
      </c>
      <c r="M614" s="117">
        <f t="shared" si="60"/>
        <v>0</v>
      </c>
      <c r="N614" s="117">
        <f t="shared" si="61"/>
        <v>0</v>
      </c>
      <c r="O614" s="117">
        <f t="shared" si="64"/>
        <v>1</v>
      </c>
      <c r="P614" s="117">
        <f t="shared" si="62"/>
        <v>0</v>
      </c>
      <c r="Q614" s="117">
        <f t="shared" si="63"/>
        <v>0</v>
      </c>
    </row>
    <row r="615" spans="1:17" ht="15" x14ac:dyDescent="0.2">
      <c r="A615" s="88">
        <v>597</v>
      </c>
      <c r="B615" s="115">
        <f>VLOOKUP($A615,'DO NOT MODIFY'!$A$5:$S$631,2,FALSE)</f>
        <v>0</v>
      </c>
      <c r="C615" s="115">
        <f>VLOOKUP($A615,'DO NOT MODIFY'!$A$5:$S$631,3,FALSE)</f>
        <v>0</v>
      </c>
      <c r="D615" s="116" t="str">
        <f>VLOOKUP($A615,'DO NOT MODIFY'!$A$5:$S$631,4,FALSE)</f>
        <v>Pennisetum orientale</v>
      </c>
      <c r="E615" s="116" t="str">
        <f>VLOOKUP($A615,'DO NOT MODIFY'!$A$5:$S$631,5,FALSE)</f>
        <v>Oriental Fountain Grass</v>
      </c>
      <c r="F615" s="115" t="str">
        <f>VLOOKUP($A615,'DO NOT MODIFY'!$A$5:$S$631,7,FALSE)</f>
        <v>low</v>
      </c>
      <c r="G615" s="115">
        <f>VLOOKUP($A615,'DO NOT MODIFY'!$A$5:$S$631,6,FALSE)</f>
        <v>10</v>
      </c>
      <c r="H615" s="151"/>
      <c r="I615" s="148" t="str">
        <f>VLOOKUP($A615,'DO NOT MODIFY'!$A$5:$S$631,10,FALSE)</f>
        <v>#1</v>
      </c>
      <c r="J615" s="115">
        <f>VLOOKUP($A615,'DO NOT MODIFY'!$A$5:$S$631,11,FALSE)</f>
        <v>1</v>
      </c>
      <c r="K615" s="115">
        <f>VLOOKUP($A615,'DO NOT MODIFY'!$A$5:$S$631,12,FALSE)</f>
        <v>4.0000000000000001E-3</v>
      </c>
      <c r="L615" s="117">
        <f t="shared" si="59"/>
        <v>0</v>
      </c>
      <c r="M615" s="117">
        <f t="shared" si="60"/>
        <v>0</v>
      </c>
      <c r="N615" s="117">
        <f t="shared" si="61"/>
        <v>0</v>
      </c>
      <c r="O615" s="117">
        <f t="shared" si="64"/>
        <v>0</v>
      </c>
      <c r="P615" s="117">
        <f t="shared" si="62"/>
        <v>0</v>
      </c>
      <c r="Q615" s="117">
        <f t="shared" si="63"/>
        <v>0</v>
      </c>
    </row>
    <row r="616" spans="1:17" ht="15" x14ac:dyDescent="0.2">
      <c r="A616" s="88">
        <v>598</v>
      </c>
      <c r="B616" s="115">
        <f>VLOOKUP($A616,'DO NOT MODIFY'!$A$5:$S$631,2,FALSE)</f>
        <v>0</v>
      </c>
      <c r="C616" s="115">
        <f>VLOOKUP($A616,'DO NOT MODIFY'!$A$5:$S$631,3,FALSE)</f>
        <v>0</v>
      </c>
      <c r="D616" s="116" t="str">
        <f>VLOOKUP($A616,'DO NOT MODIFY'!$A$5:$S$631,4,FALSE)</f>
        <v>Saccharum ravennae</v>
      </c>
      <c r="E616" s="116" t="str">
        <f>VLOOKUP($A616,'DO NOT MODIFY'!$A$5:$S$631,5,FALSE)</f>
        <v>Plume Grass/Hardy Pampas Grass</v>
      </c>
      <c r="F616" s="115" t="str">
        <f>VLOOKUP($A616,'DO NOT MODIFY'!$A$5:$S$631,7,FALSE)</f>
        <v>low</v>
      </c>
      <c r="G616" s="115">
        <f>VLOOKUP($A616,'DO NOT MODIFY'!$A$5:$S$631,6,FALSE)</f>
        <v>25</v>
      </c>
      <c r="H616" s="151"/>
      <c r="I616" s="148" t="str">
        <f>VLOOKUP($A616,'DO NOT MODIFY'!$A$5:$S$631,10,FALSE)</f>
        <v>#1</v>
      </c>
      <c r="J616" s="115">
        <f>VLOOKUP($A616,'DO NOT MODIFY'!$A$5:$S$631,11,FALSE)</f>
        <v>1</v>
      </c>
      <c r="K616" s="115">
        <f>VLOOKUP($A616,'DO NOT MODIFY'!$A$5:$S$631,12,FALSE)</f>
        <v>4.0000000000000001E-3</v>
      </c>
      <c r="L616" s="117">
        <f t="shared" si="59"/>
        <v>0</v>
      </c>
      <c r="M616" s="117">
        <f t="shared" si="60"/>
        <v>0</v>
      </c>
      <c r="N616" s="117">
        <f t="shared" si="61"/>
        <v>0</v>
      </c>
      <c r="O616" s="117">
        <f t="shared" si="64"/>
        <v>0</v>
      </c>
      <c r="P616" s="117">
        <f t="shared" si="62"/>
        <v>0</v>
      </c>
      <c r="Q616" s="117">
        <f t="shared" si="63"/>
        <v>0</v>
      </c>
    </row>
    <row r="617" spans="1:17" ht="15" x14ac:dyDescent="0.2">
      <c r="A617" s="88">
        <v>599</v>
      </c>
      <c r="B617" s="115">
        <f>VLOOKUP($A617,'DO NOT MODIFY'!$A$5:$S$631,2,FALSE)</f>
        <v>0</v>
      </c>
      <c r="C617" s="115">
        <f>VLOOKUP($A617,'DO NOT MODIFY'!$A$5:$S$631,3,FALSE)</f>
        <v>0</v>
      </c>
      <c r="D617" s="116" t="str">
        <f>VLOOKUP($A617,'DO NOT MODIFY'!$A$5:$S$631,4,FALSE)</f>
        <v>Schizacharium scoparium</v>
      </c>
      <c r="E617" s="116" t="str">
        <f>VLOOKUP($A617,'DO NOT MODIFY'!$A$5:$S$631,5,FALSE)</f>
        <v>Little Bluestem</v>
      </c>
      <c r="F617" s="115" t="str">
        <f>VLOOKUP($A617,'DO NOT MODIFY'!$A$5:$S$631,7,FALSE)</f>
        <v>very low</v>
      </c>
      <c r="G617" s="115">
        <f>VLOOKUP($A617,'DO NOT MODIFY'!$A$5:$S$631,6,FALSE)</f>
        <v>10</v>
      </c>
      <c r="H617" s="151"/>
      <c r="I617" s="148" t="str">
        <f>VLOOKUP($A617,'DO NOT MODIFY'!$A$5:$S$631,10,FALSE)</f>
        <v>#1</v>
      </c>
      <c r="J617" s="115">
        <f>VLOOKUP($A617,'DO NOT MODIFY'!$A$5:$S$631,11,FALSE)</f>
        <v>0.5</v>
      </c>
      <c r="K617" s="115">
        <f>VLOOKUP($A617,'DO NOT MODIFY'!$A$5:$S$631,12,FALSE)</f>
        <v>2E-3</v>
      </c>
      <c r="L617" s="117">
        <f t="shared" si="59"/>
        <v>0</v>
      </c>
      <c r="M617" s="117">
        <f t="shared" si="60"/>
        <v>0</v>
      </c>
      <c r="N617" s="117">
        <f t="shared" si="61"/>
        <v>0</v>
      </c>
      <c r="O617" s="117">
        <f t="shared" si="64"/>
        <v>0</v>
      </c>
      <c r="P617" s="117">
        <f t="shared" si="62"/>
        <v>0</v>
      </c>
      <c r="Q617" s="117">
        <f t="shared" si="63"/>
        <v>0</v>
      </c>
    </row>
    <row r="618" spans="1:17" ht="15" x14ac:dyDescent="0.2">
      <c r="A618" s="88">
        <v>600</v>
      </c>
      <c r="B618" s="115">
        <f>VLOOKUP($A618,'DO NOT MODIFY'!$A$5:$S$631,2,FALSE)</f>
        <v>0</v>
      </c>
      <c r="C618" s="115">
        <f>VLOOKUP($A618,'DO NOT MODIFY'!$A$5:$S$631,3,FALSE)</f>
        <v>0</v>
      </c>
      <c r="D618" s="116" t="str">
        <f>VLOOKUP($A618,'DO NOT MODIFY'!$A$5:$S$631,4,FALSE)</f>
        <v>Schizacharium scoparium 'Blaze'</v>
      </c>
      <c r="E618" s="116" t="str">
        <f>VLOOKUP($A618,'DO NOT MODIFY'!$A$5:$S$631,5,FALSE)</f>
        <v>Blaze Little Bluestem</v>
      </c>
      <c r="F618" s="115" t="str">
        <f>VLOOKUP($A618,'DO NOT MODIFY'!$A$5:$S$631,7,FALSE)</f>
        <v>very low</v>
      </c>
      <c r="G618" s="115">
        <f>VLOOKUP($A618,'DO NOT MODIFY'!$A$5:$S$631,6,FALSE)</f>
        <v>10</v>
      </c>
      <c r="H618" s="151"/>
      <c r="I618" s="148" t="str">
        <f>VLOOKUP($A618,'DO NOT MODIFY'!$A$5:$S$631,10,FALSE)</f>
        <v>#1</v>
      </c>
      <c r="J618" s="115">
        <f>VLOOKUP($A618,'DO NOT MODIFY'!$A$5:$S$631,11,FALSE)</f>
        <v>0.5</v>
      </c>
      <c r="K618" s="115">
        <f>VLOOKUP($A618,'DO NOT MODIFY'!$A$5:$S$631,12,FALSE)</f>
        <v>2E-3</v>
      </c>
      <c r="L618" s="117">
        <f t="shared" si="59"/>
        <v>0</v>
      </c>
      <c r="M618" s="117">
        <f t="shared" si="60"/>
        <v>0</v>
      </c>
      <c r="N618" s="117">
        <f t="shared" si="61"/>
        <v>0</v>
      </c>
      <c r="O618" s="117">
        <f t="shared" si="64"/>
        <v>0</v>
      </c>
      <c r="P618" s="117">
        <f t="shared" si="62"/>
        <v>0</v>
      </c>
      <c r="Q618" s="117">
        <f t="shared" si="63"/>
        <v>0</v>
      </c>
    </row>
    <row r="619" spans="1:17" ht="15" x14ac:dyDescent="0.2">
      <c r="A619" s="88">
        <v>601</v>
      </c>
      <c r="B619" s="115">
        <f>VLOOKUP($A619,'DO NOT MODIFY'!$A$5:$S$631,2,FALSE)</f>
        <v>0</v>
      </c>
      <c r="C619" s="115">
        <f>VLOOKUP($A619,'DO NOT MODIFY'!$A$5:$S$631,3,FALSE)</f>
        <v>0</v>
      </c>
      <c r="D619" s="116" t="str">
        <f>VLOOKUP($A619,'DO NOT MODIFY'!$A$5:$S$631,4,FALSE)</f>
        <v>Schizachyrium scoparium 'Prairie Blues'</v>
      </c>
      <c r="E619" s="116" t="str">
        <f>VLOOKUP($A619,'DO NOT MODIFY'!$A$5:$S$631,5,FALSE)</f>
        <v>Little Bluestem 'Prairie Blues'</v>
      </c>
      <c r="F619" s="115" t="str">
        <f>VLOOKUP($A619,'DO NOT MODIFY'!$A$5:$S$631,7,FALSE)</f>
        <v>very low</v>
      </c>
      <c r="G619" s="115">
        <f>VLOOKUP($A619,'DO NOT MODIFY'!$A$5:$S$631,6,FALSE)</f>
        <v>10</v>
      </c>
      <c r="H619" s="151"/>
      <c r="I619" s="148" t="str">
        <f>VLOOKUP($A619,'DO NOT MODIFY'!$A$5:$S$631,10,FALSE)</f>
        <v>#1</v>
      </c>
      <c r="J619" s="115">
        <f>VLOOKUP($A619,'DO NOT MODIFY'!$A$5:$S$631,11,FALSE)</f>
        <v>0.5</v>
      </c>
      <c r="K619" s="115">
        <f>VLOOKUP($A619,'DO NOT MODIFY'!$A$5:$S$631,12,FALSE)</f>
        <v>2E-3</v>
      </c>
      <c r="L619" s="117">
        <f t="shared" si="59"/>
        <v>0</v>
      </c>
      <c r="M619" s="117">
        <f t="shared" si="60"/>
        <v>0</v>
      </c>
      <c r="N619" s="117">
        <f t="shared" si="61"/>
        <v>0</v>
      </c>
      <c r="O619" s="117">
        <f t="shared" si="64"/>
        <v>0</v>
      </c>
      <c r="P619" s="117">
        <f t="shared" si="62"/>
        <v>0</v>
      </c>
      <c r="Q619" s="117">
        <f t="shared" si="63"/>
        <v>0</v>
      </c>
    </row>
    <row r="620" spans="1:17" ht="15" x14ac:dyDescent="0.2">
      <c r="A620" s="88">
        <v>602</v>
      </c>
      <c r="B620" s="115">
        <f>VLOOKUP($A620,'DO NOT MODIFY'!$A$5:$S$631,2,FALSE)</f>
        <v>0</v>
      </c>
      <c r="C620" s="115">
        <f>VLOOKUP($A620,'DO NOT MODIFY'!$A$5:$S$631,3,FALSE)</f>
        <v>0</v>
      </c>
      <c r="D620" s="116" t="str">
        <f>VLOOKUP($A620,'DO NOT MODIFY'!$A$5:$S$631,4,FALSE)</f>
        <v>Schizachyrium scoparium 'The Blues'</v>
      </c>
      <c r="E620" s="116" t="str">
        <f>VLOOKUP($A620,'DO NOT MODIFY'!$A$5:$S$631,5,FALSE)</f>
        <v>Little Bluestem 'The Blues'</v>
      </c>
      <c r="F620" s="115" t="str">
        <f>VLOOKUP($A620,'DO NOT MODIFY'!$A$5:$S$631,7,FALSE)</f>
        <v>very low</v>
      </c>
      <c r="G620" s="115">
        <f>VLOOKUP($A620,'DO NOT MODIFY'!$A$5:$S$631,6,FALSE)</f>
        <v>10</v>
      </c>
      <c r="H620" s="151"/>
      <c r="I620" s="148" t="str">
        <f>VLOOKUP($A620,'DO NOT MODIFY'!$A$5:$S$631,10,FALSE)</f>
        <v>#1</v>
      </c>
      <c r="J620" s="115">
        <f>VLOOKUP($A620,'DO NOT MODIFY'!$A$5:$S$631,11,FALSE)</f>
        <v>0.5</v>
      </c>
      <c r="K620" s="115">
        <f>VLOOKUP($A620,'DO NOT MODIFY'!$A$5:$S$631,12,FALSE)</f>
        <v>2E-3</v>
      </c>
      <c r="L620" s="117">
        <f t="shared" si="59"/>
        <v>0</v>
      </c>
      <c r="M620" s="117">
        <f t="shared" si="60"/>
        <v>0</v>
      </c>
      <c r="N620" s="117">
        <f t="shared" si="61"/>
        <v>0</v>
      </c>
      <c r="O620" s="117">
        <f t="shared" si="64"/>
        <v>0</v>
      </c>
      <c r="P620" s="117">
        <f t="shared" si="62"/>
        <v>0</v>
      </c>
      <c r="Q620" s="117">
        <f t="shared" si="63"/>
        <v>0</v>
      </c>
    </row>
    <row r="621" spans="1:17" ht="15" x14ac:dyDescent="0.2">
      <c r="A621" s="88">
        <v>603</v>
      </c>
      <c r="B621" s="115">
        <f>VLOOKUP($A621,'DO NOT MODIFY'!$A$5:$S$631,2,FALSE)</f>
        <v>0</v>
      </c>
      <c r="C621" s="115">
        <f>VLOOKUP($A621,'DO NOT MODIFY'!$A$5:$S$631,3,FALSE)</f>
        <v>0</v>
      </c>
      <c r="D621" s="116" t="str">
        <f>VLOOKUP($A621,'DO NOT MODIFY'!$A$5:$S$631,4,FALSE)</f>
        <v>Sorghastrum nutans (all cultivars)</v>
      </c>
      <c r="E621" s="116" t="str">
        <f>VLOOKUP($A621,'DO NOT MODIFY'!$A$5:$S$631,5,FALSE)</f>
        <v xml:space="preserve">Indian Grass </v>
      </c>
      <c r="F621" s="115" t="str">
        <f>VLOOKUP($A621,'DO NOT MODIFY'!$A$5:$S$631,7,FALSE)</f>
        <v>moderate</v>
      </c>
      <c r="G621" s="115">
        <f>VLOOKUP($A621,'DO NOT MODIFY'!$A$5:$S$631,6,FALSE)</f>
        <v>10</v>
      </c>
      <c r="H621" s="151"/>
      <c r="I621" s="148" t="str">
        <f>VLOOKUP($A621,'DO NOT MODIFY'!$A$5:$S$631,10,FALSE)</f>
        <v>#1</v>
      </c>
      <c r="J621" s="115">
        <f>VLOOKUP($A621,'DO NOT MODIFY'!$A$5:$S$631,11,FALSE)</f>
        <v>1</v>
      </c>
      <c r="K621" s="115">
        <f>VLOOKUP($A621,'DO NOT MODIFY'!$A$5:$S$631,12,FALSE)</f>
        <v>4.0000000000000001E-3</v>
      </c>
      <c r="L621" s="117">
        <f t="shared" si="59"/>
        <v>0</v>
      </c>
      <c r="M621" s="117">
        <f t="shared" si="60"/>
        <v>0</v>
      </c>
      <c r="N621" s="117">
        <f t="shared" si="61"/>
        <v>0</v>
      </c>
      <c r="O621" s="117">
        <f t="shared" si="64"/>
        <v>1</v>
      </c>
      <c r="P621" s="117">
        <f t="shared" si="62"/>
        <v>0</v>
      </c>
      <c r="Q621" s="117">
        <f t="shared" si="63"/>
        <v>0</v>
      </c>
    </row>
    <row r="622" spans="1:17" ht="15" x14ac:dyDescent="0.2">
      <c r="A622" s="88">
        <v>604</v>
      </c>
      <c r="B622" s="115">
        <f>VLOOKUP($A622,'DO NOT MODIFY'!$A$5:$S$631,2,FALSE)</f>
        <v>0</v>
      </c>
      <c r="C622" s="115">
        <f>VLOOKUP($A622,'DO NOT MODIFY'!$A$5:$S$631,3,FALSE)</f>
        <v>0</v>
      </c>
      <c r="D622" s="116" t="str">
        <f>VLOOKUP($A622,'DO NOT MODIFY'!$A$5:$S$631,4,FALSE)</f>
        <v>Sporobolus heterolepsis</v>
      </c>
      <c r="E622" s="116" t="str">
        <f>VLOOKUP($A622,'DO NOT MODIFY'!$A$5:$S$631,5,FALSE)</f>
        <v xml:space="preserve">Prairie Dropseed </v>
      </c>
      <c r="F622" s="115" t="str">
        <f>VLOOKUP($A622,'DO NOT MODIFY'!$A$5:$S$631,7,FALSE)</f>
        <v>low</v>
      </c>
      <c r="G622" s="115">
        <f>VLOOKUP($A622,'DO NOT MODIFY'!$A$5:$S$631,6,FALSE)</f>
        <v>10</v>
      </c>
      <c r="H622" s="151"/>
      <c r="I622" s="148" t="str">
        <f>VLOOKUP($A622,'DO NOT MODIFY'!$A$5:$S$631,10,FALSE)</f>
        <v>#1</v>
      </c>
      <c r="J622" s="115">
        <f>VLOOKUP($A622,'DO NOT MODIFY'!$A$5:$S$631,11,FALSE)</f>
        <v>1</v>
      </c>
      <c r="K622" s="115">
        <f>VLOOKUP($A622,'DO NOT MODIFY'!$A$5:$S$631,12,FALSE)</f>
        <v>4.0000000000000001E-3</v>
      </c>
      <c r="L622" s="117">
        <f t="shared" si="59"/>
        <v>0</v>
      </c>
      <c r="M622" s="117">
        <f t="shared" si="60"/>
        <v>0</v>
      </c>
      <c r="N622" s="117">
        <f t="shared" si="61"/>
        <v>0</v>
      </c>
      <c r="O622" s="117">
        <f t="shared" si="64"/>
        <v>0</v>
      </c>
      <c r="P622" s="117">
        <f t="shared" si="62"/>
        <v>0</v>
      </c>
      <c r="Q622" s="117">
        <f t="shared" si="63"/>
        <v>0</v>
      </c>
    </row>
    <row r="623" spans="1:17" ht="15" x14ac:dyDescent="0.2">
      <c r="A623" s="88">
        <v>605</v>
      </c>
      <c r="B623" s="115">
        <f>VLOOKUP($A623,'DO NOT MODIFY'!$A$5:$S$631,2,FALSE)</f>
        <v>0</v>
      </c>
      <c r="C623" s="115">
        <f>VLOOKUP($A623,'DO NOT MODIFY'!$A$5:$S$631,3,FALSE)</f>
        <v>0</v>
      </c>
      <c r="D623" s="116" t="str">
        <f>VLOOKUP($A623,'DO NOT MODIFY'!$A$5:$S$631,4,FALSE)</f>
        <v>Sporobolus wrightii</v>
      </c>
      <c r="E623" s="116" t="str">
        <f>VLOOKUP($A623,'DO NOT MODIFY'!$A$5:$S$631,5,FALSE)</f>
        <v>Giant Sacaton</v>
      </c>
      <c r="F623" s="115" t="str">
        <f>VLOOKUP($A623,'DO NOT MODIFY'!$A$5:$S$631,7,FALSE)</f>
        <v>low</v>
      </c>
      <c r="G623" s="115">
        <f>VLOOKUP($A623,'DO NOT MODIFY'!$A$5:$S$631,6,FALSE)</f>
        <v>25</v>
      </c>
      <c r="H623" s="151"/>
      <c r="I623" s="148" t="str">
        <f>VLOOKUP($A623,'DO NOT MODIFY'!$A$5:$S$631,10,FALSE)</f>
        <v>#1</v>
      </c>
      <c r="J623" s="115">
        <f>VLOOKUP($A623,'DO NOT MODIFY'!$A$5:$S$631,11,FALSE)</f>
        <v>1</v>
      </c>
      <c r="K623" s="115">
        <f>VLOOKUP($A623,'DO NOT MODIFY'!$A$5:$S$631,12,FALSE)</f>
        <v>4.0000000000000001E-3</v>
      </c>
      <c r="L623" s="117">
        <f t="shared" si="59"/>
        <v>0</v>
      </c>
      <c r="M623" s="117">
        <f t="shared" si="60"/>
        <v>0</v>
      </c>
      <c r="N623" s="117">
        <f t="shared" si="61"/>
        <v>0</v>
      </c>
      <c r="O623" s="117">
        <f t="shared" si="64"/>
        <v>0</v>
      </c>
      <c r="P623" s="117">
        <f t="shared" si="62"/>
        <v>0</v>
      </c>
      <c r="Q623" s="117">
        <f t="shared" si="63"/>
        <v>0</v>
      </c>
    </row>
    <row r="624" spans="1:17" ht="15" x14ac:dyDescent="0.2">
      <c r="A624" s="88">
        <v>606</v>
      </c>
      <c r="B624" s="115">
        <f>VLOOKUP($A624,'DO NOT MODIFY'!$A$5:$S$631,2,FALSE)</f>
        <v>0</v>
      </c>
      <c r="C624" s="115">
        <f>VLOOKUP($A624,'DO NOT MODIFY'!$A$5:$S$631,3,FALSE)</f>
        <v>0</v>
      </c>
      <c r="D624" s="116" t="str">
        <f>VLOOKUP($A624,'DO NOT MODIFY'!$A$5:$S$631,4,FALSE)</f>
        <v>Campsis radicans</v>
      </c>
      <c r="E624" s="116" t="str">
        <f>VLOOKUP($A624,'DO NOT MODIFY'!$A$5:$S$631,5,FALSE)</f>
        <v xml:space="preserve">Trumpet Vine </v>
      </c>
      <c r="F624" s="115" t="str">
        <f>VLOOKUP($A624,'DO NOT MODIFY'!$A$5:$S$631,7,FALSE)</f>
        <v>low</v>
      </c>
      <c r="G624" s="115">
        <f>VLOOKUP($A624,'DO NOT MODIFY'!$A$5:$S$631,6,FALSE)</f>
        <v>32</v>
      </c>
      <c r="H624" s="151"/>
      <c r="I624" s="148" t="str">
        <f>VLOOKUP($A624,'DO NOT MODIFY'!$A$5:$S$631,10,FALSE)</f>
        <v>#1</v>
      </c>
      <c r="J624" s="115">
        <f>VLOOKUP($A624,'DO NOT MODIFY'!$A$5:$S$631,11,FALSE)</f>
        <v>1</v>
      </c>
      <c r="K624" s="115">
        <f>VLOOKUP($A624,'DO NOT MODIFY'!$A$5:$S$631,12,FALSE)</f>
        <v>4.0000000000000001E-3</v>
      </c>
      <c r="L624" s="117">
        <f t="shared" si="59"/>
        <v>0</v>
      </c>
      <c r="M624" s="117">
        <f t="shared" si="60"/>
        <v>0</v>
      </c>
      <c r="N624" s="117">
        <f t="shared" si="61"/>
        <v>0</v>
      </c>
      <c r="O624" s="117">
        <f t="shared" si="64"/>
        <v>0</v>
      </c>
      <c r="P624" s="117">
        <f t="shared" si="62"/>
        <v>0</v>
      </c>
      <c r="Q624" s="117">
        <f t="shared" si="63"/>
        <v>0</v>
      </c>
    </row>
    <row r="625" spans="1:17" ht="15" x14ac:dyDescent="0.2">
      <c r="A625" s="88">
        <v>607</v>
      </c>
      <c r="B625" s="115">
        <f>VLOOKUP($A625,'DO NOT MODIFY'!$A$5:$S$631,2,FALSE)</f>
        <v>0</v>
      </c>
      <c r="C625" s="115">
        <f>VLOOKUP($A625,'DO NOT MODIFY'!$A$5:$S$631,3,FALSE)</f>
        <v>0</v>
      </c>
      <c r="D625" s="116" t="str">
        <f>VLOOKUP($A625,'DO NOT MODIFY'!$A$5:$S$631,4,FALSE)</f>
        <v>Campsis x tagliabuana</v>
      </c>
      <c r="E625" s="116" t="str">
        <f>VLOOKUP($A625,'DO NOT MODIFY'!$A$5:$S$631,5,FALSE)</f>
        <v>Trumpet Vine</v>
      </c>
      <c r="F625" s="115" t="str">
        <f>VLOOKUP($A625,'DO NOT MODIFY'!$A$5:$S$631,7,FALSE)</f>
        <v>low</v>
      </c>
      <c r="G625" s="115">
        <f>VLOOKUP($A625,'DO NOT MODIFY'!$A$5:$S$631,6,FALSE)</f>
        <v>32</v>
      </c>
      <c r="H625" s="151"/>
      <c r="I625" s="148" t="str">
        <f>VLOOKUP($A625,'DO NOT MODIFY'!$A$5:$S$631,10,FALSE)</f>
        <v>#1</v>
      </c>
      <c r="J625" s="115">
        <f>VLOOKUP($A625,'DO NOT MODIFY'!$A$5:$S$631,11,FALSE)</f>
        <v>1</v>
      </c>
      <c r="K625" s="115">
        <f>VLOOKUP($A625,'DO NOT MODIFY'!$A$5:$S$631,12,FALSE)</f>
        <v>4.0000000000000001E-3</v>
      </c>
      <c r="L625" s="117">
        <f t="shared" si="59"/>
        <v>0</v>
      </c>
      <c r="M625" s="117">
        <f t="shared" si="60"/>
        <v>0</v>
      </c>
      <c r="N625" s="117">
        <f t="shared" si="61"/>
        <v>0</v>
      </c>
      <c r="O625" s="117">
        <f t="shared" si="64"/>
        <v>0</v>
      </c>
      <c r="P625" s="117">
        <f t="shared" si="62"/>
        <v>0</v>
      </c>
      <c r="Q625" s="117">
        <f t="shared" si="63"/>
        <v>0</v>
      </c>
    </row>
    <row r="626" spans="1:17" ht="15" x14ac:dyDescent="0.2">
      <c r="A626" s="88">
        <v>608</v>
      </c>
      <c r="B626" s="115">
        <f>VLOOKUP($A626,'DO NOT MODIFY'!$A$5:$S$631,2,FALSE)</f>
        <v>0</v>
      </c>
      <c r="C626" s="115">
        <f>VLOOKUP($A626,'DO NOT MODIFY'!$A$5:$S$631,3,FALSE)</f>
        <v>0</v>
      </c>
      <c r="D626" s="116" t="str">
        <f>VLOOKUP($A626,'DO NOT MODIFY'!$A$5:$S$631,4,FALSE)</f>
        <v xml:space="preserve">Celastrus scandens </v>
      </c>
      <c r="E626" s="116" t="str">
        <f>VLOOKUP($A626,'DO NOT MODIFY'!$A$5:$S$631,5,FALSE)</f>
        <v xml:space="preserve">Bittersweet </v>
      </c>
      <c r="F626" s="115" t="str">
        <f>VLOOKUP($A626,'DO NOT MODIFY'!$A$5:$S$631,7,FALSE)</f>
        <v>moderate</v>
      </c>
      <c r="G626" s="115">
        <f>VLOOKUP($A626,'DO NOT MODIFY'!$A$5:$S$631,6,FALSE)</f>
        <v>18</v>
      </c>
      <c r="H626" s="151"/>
      <c r="I626" s="148" t="str">
        <f>VLOOKUP($A626,'DO NOT MODIFY'!$A$5:$S$631,10,FALSE)</f>
        <v>#1</v>
      </c>
      <c r="J626" s="115">
        <f>VLOOKUP($A626,'DO NOT MODIFY'!$A$5:$S$631,11,FALSE)</f>
        <v>1</v>
      </c>
      <c r="K626" s="115">
        <f>VLOOKUP($A626,'DO NOT MODIFY'!$A$5:$S$631,12,FALSE)</f>
        <v>4.0000000000000001E-3</v>
      </c>
      <c r="L626" s="117">
        <f t="shared" si="59"/>
        <v>0</v>
      </c>
      <c r="M626" s="117">
        <f t="shared" si="60"/>
        <v>0</v>
      </c>
      <c r="N626" s="117">
        <f t="shared" si="61"/>
        <v>0</v>
      </c>
      <c r="O626" s="117">
        <f t="shared" si="64"/>
        <v>1</v>
      </c>
      <c r="P626" s="117">
        <f t="shared" si="62"/>
        <v>0</v>
      </c>
      <c r="Q626" s="117">
        <f t="shared" si="63"/>
        <v>0</v>
      </c>
    </row>
    <row r="627" spans="1:17" ht="15" x14ac:dyDescent="0.2">
      <c r="A627" s="88">
        <v>609</v>
      </c>
      <c r="B627" s="115">
        <f>VLOOKUP($A627,'DO NOT MODIFY'!$A$5:$S$631,2,FALSE)</f>
        <v>0</v>
      </c>
      <c r="C627" s="115">
        <f>VLOOKUP($A627,'DO NOT MODIFY'!$A$5:$S$631,3,FALSE)</f>
        <v>0</v>
      </c>
      <c r="D627" s="116" t="str">
        <f>VLOOKUP($A627,'DO NOT MODIFY'!$A$5:$S$631,4,FALSE)</f>
        <v>Clematis ligusticifolia</v>
      </c>
      <c r="E627" s="116" t="str">
        <f>VLOOKUP($A627,'DO NOT MODIFY'!$A$5:$S$631,5,FALSE)</f>
        <v>Western Virgin's Bower Clematis</v>
      </c>
      <c r="F627" s="115" t="str">
        <f>VLOOKUP($A627,'DO NOT MODIFY'!$A$5:$S$631,7,FALSE)</f>
        <v>low</v>
      </c>
      <c r="G627" s="115">
        <f>VLOOKUP($A627,'DO NOT MODIFY'!$A$5:$S$631,6,FALSE)</f>
        <v>10</v>
      </c>
      <c r="H627" s="151"/>
      <c r="I627" s="148" t="str">
        <f>VLOOKUP($A627,'DO NOT MODIFY'!$A$5:$S$631,10,FALSE)</f>
        <v>#1</v>
      </c>
      <c r="J627" s="115">
        <f>VLOOKUP($A627,'DO NOT MODIFY'!$A$5:$S$631,11,FALSE)</f>
        <v>1</v>
      </c>
      <c r="K627" s="115">
        <f>VLOOKUP($A627,'DO NOT MODIFY'!$A$5:$S$631,12,FALSE)</f>
        <v>4.0000000000000001E-3</v>
      </c>
      <c r="L627" s="117">
        <f t="shared" si="59"/>
        <v>0</v>
      </c>
      <c r="M627" s="117">
        <f t="shared" si="60"/>
        <v>0</v>
      </c>
      <c r="N627" s="117">
        <f t="shared" si="61"/>
        <v>0</v>
      </c>
      <c r="O627" s="117">
        <f t="shared" si="64"/>
        <v>0</v>
      </c>
      <c r="P627" s="117">
        <f t="shared" si="62"/>
        <v>0</v>
      </c>
      <c r="Q627" s="117">
        <f t="shared" si="63"/>
        <v>0</v>
      </c>
    </row>
    <row r="628" spans="1:17" ht="15" x14ac:dyDescent="0.2">
      <c r="A628" s="88">
        <v>610</v>
      </c>
      <c r="B628" s="115">
        <f>VLOOKUP($A628,'DO NOT MODIFY'!$A$5:$S$631,2,FALSE)</f>
        <v>0</v>
      </c>
      <c r="C628" s="115">
        <f>VLOOKUP($A628,'DO NOT MODIFY'!$A$5:$S$631,3,FALSE)</f>
        <v>0</v>
      </c>
      <c r="D628" s="116" t="str">
        <f>VLOOKUP($A628,'DO NOT MODIFY'!$A$5:$S$631,4,FALSE)</f>
        <v>Clematis tangutica</v>
      </c>
      <c r="E628" s="116" t="str">
        <f>VLOOKUP($A628,'DO NOT MODIFY'!$A$5:$S$631,5,FALSE)</f>
        <v>Russian Virgin's Bower Clematis</v>
      </c>
      <c r="F628" s="115" t="str">
        <f>VLOOKUP($A628,'DO NOT MODIFY'!$A$5:$S$631,7,FALSE)</f>
        <v>low</v>
      </c>
      <c r="G628" s="115">
        <f>VLOOKUP($A628,'DO NOT MODIFY'!$A$5:$S$631,6,FALSE)</f>
        <v>10</v>
      </c>
      <c r="H628" s="151"/>
      <c r="I628" s="148" t="str">
        <f>VLOOKUP($A628,'DO NOT MODIFY'!$A$5:$S$631,10,FALSE)</f>
        <v>#1</v>
      </c>
      <c r="J628" s="115">
        <f>VLOOKUP($A628,'DO NOT MODIFY'!$A$5:$S$631,11,FALSE)</f>
        <v>1</v>
      </c>
      <c r="K628" s="115">
        <f>VLOOKUP($A628,'DO NOT MODIFY'!$A$5:$S$631,12,FALSE)</f>
        <v>4.0000000000000001E-3</v>
      </c>
      <c r="L628" s="117">
        <f t="shared" si="59"/>
        <v>0</v>
      </c>
      <c r="M628" s="117">
        <f t="shared" si="60"/>
        <v>0</v>
      </c>
      <c r="N628" s="117">
        <f t="shared" si="61"/>
        <v>0</v>
      </c>
      <c r="O628" s="117">
        <f t="shared" si="64"/>
        <v>0</v>
      </c>
      <c r="P628" s="117">
        <f t="shared" si="62"/>
        <v>0</v>
      </c>
      <c r="Q628" s="117">
        <f t="shared" si="63"/>
        <v>0</v>
      </c>
    </row>
    <row r="629" spans="1:17" ht="15" x14ac:dyDescent="0.2">
      <c r="A629" s="88">
        <v>611</v>
      </c>
      <c r="B629" s="115">
        <f>VLOOKUP($A629,'DO NOT MODIFY'!$A$5:$S$631,2,FALSE)</f>
        <v>0</v>
      </c>
      <c r="C629" s="115">
        <f>VLOOKUP($A629,'DO NOT MODIFY'!$A$5:$S$631,3,FALSE)</f>
        <v>0</v>
      </c>
      <c r="D629" s="116" t="str">
        <f>VLOOKUP($A629,'DO NOT MODIFY'!$A$5:$S$631,4,FALSE)</f>
        <v>Clematis terniflora</v>
      </c>
      <c r="E629" s="116" t="str">
        <f>VLOOKUP($A629,'DO NOT MODIFY'!$A$5:$S$631,5,FALSE)</f>
        <v>Sweet Autumn Clematis</v>
      </c>
      <c r="F629" s="115" t="str">
        <f>VLOOKUP($A629,'DO NOT MODIFY'!$A$5:$S$631,7,FALSE)</f>
        <v>low</v>
      </c>
      <c r="G629" s="115">
        <f>VLOOKUP($A629,'DO NOT MODIFY'!$A$5:$S$631,6,FALSE)</f>
        <v>10</v>
      </c>
      <c r="H629" s="151"/>
      <c r="I629" s="148" t="str">
        <f>VLOOKUP($A629,'DO NOT MODIFY'!$A$5:$S$631,10,FALSE)</f>
        <v>#1</v>
      </c>
      <c r="J629" s="115">
        <f>VLOOKUP($A629,'DO NOT MODIFY'!$A$5:$S$631,11,FALSE)</f>
        <v>1</v>
      </c>
      <c r="K629" s="115">
        <f>VLOOKUP($A629,'DO NOT MODIFY'!$A$5:$S$631,12,FALSE)</f>
        <v>4.0000000000000001E-3</v>
      </c>
      <c r="L629" s="117">
        <f t="shared" si="59"/>
        <v>0</v>
      </c>
      <c r="M629" s="117">
        <f t="shared" si="60"/>
        <v>0</v>
      </c>
      <c r="N629" s="117">
        <f t="shared" si="61"/>
        <v>0</v>
      </c>
      <c r="O629" s="117">
        <f t="shared" si="64"/>
        <v>0</v>
      </c>
      <c r="P629" s="117">
        <f t="shared" si="62"/>
        <v>0</v>
      </c>
      <c r="Q629" s="117">
        <f t="shared" si="63"/>
        <v>0</v>
      </c>
    </row>
    <row r="630" spans="1:17" ht="15" x14ac:dyDescent="0.2">
      <c r="A630" s="88">
        <v>612</v>
      </c>
      <c r="B630" s="115">
        <f>VLOOKUP($A630,'DO NOT MODIFY'!$A$5:$S$631,2,FALSE)</f>
        <v>0</v>
      </c>
      <c r="C630" s="115">
        <f>VLOOKUP($A630,'DO NOT MODIFY'!$A$5:$S$631,3,FALSE)</f>
        <v>0</v>
      </c>
      <c r="D630" s="116" t="str">
        <f>VLOOKUP($A630,'DO NOT MODIFY'!$A$5:$S$631,4,FALSE)</f>
        <v>Clematis texensis</v>
      </c>
      <c r="E630" s="116" t="str">
        <f>VLOOKUP($A630,'DO NOT MODIFY'!$A$5:$S$631,5,FALSE)</f>
        <v>Scarlet Clematis</v>
      </c>
      <c r="F630" s="115" t="str">
        <f>VLOOKUP($A630,'DO NOT MODIFY'!$A$5:$S$631,7,FALSE)</f>
        <v>low</v>
      </c>
      <c r="G630" s="115">
        <f>VLOOKUP($A630,'DO NOT MODIFY'!$A$5:$S$631,6,FALSE)</f>
        <v>10</v>
      </c>
      <c r="H630" s="151"/>
      <c r="I630" s="148" t="str">
        <f>VLOOKUP($A630,'DO NOT MODIFY'!$A$5:$S$631,10,FALSE)</f>
        <v>#1</v>
      </c>
      <c r="J630" s="115">
        <f>VLOOKUP($A630,'DO NOT MODIFY'!$A$5:$S$631,11,FALSE)</f>
        <v>1</v>
      </c>
      <c r="K630" s="115">
        <f>VLOOKUP($A630,'DO NOT MODIFY'!$A$5:$S$631,12,FALSE)</f>
        <v>4.0000000000000001E-3</v>
      </c>
      <c r="L630" s="117">
        <f t="shared" si="59"/>
        <v>0</v>
      </c>
      <c r="M630" s="117">
        <f t="shared" si="60"/>
        <v>0</v>
      </c>
      <c r="N630" s="117">
        <f t="shared" si="61"/>
        <v>0</v>
      </c>
      <c r="O630" s="117">
        <f t="shared" si="64"/>
        <v>0</v>
      </c>
      <c r="P630" s="117">
        <f t="shared" si="62"/>
        <v>0</v>
      </c>
      <c r="Q630" s="117">
        <f t="shared" si="63"/>
        <v>0</v>
      </c>
    </row>
    <row r="631" spans="1:17" ht="15" x14ac:dyDescent="0.2">
      <c r="A631" s="88"/>
      <c r="B631" s="115"/>
      <c r="C631" s="115"/>
      <c r="D631" s="116"/>
      <c r="E631" s="116"/>
      <c r="F631" s="115"/>
      <c r="G631" s="115"/>
      <c r="H631" s="150"/>
      <c r="I631" s="148"/>
      <c r="J631" s="115"/>
      <c r="K631" s="115"/>
      <c r="L631" s="117"/>
      <c r="M631" s="117"/>
      <c r="N631" s="117"/>
      <c r="O631" s="117"/>
      <c r="P631" s="117"/>
      <c r="Q631" s="117"/>
    </row>
    <row r="632" spans="1:17" ht="15" x14ac:dyDescent="0.2">
      <c r="A632" s="88"/>
      <c r="B632" s="118"/>
      <c r="C632" s="118"/>
      <c r="D632" s="118"/>
      <c r="E632" s="118"/>
      <c r="F632" s="118"/>
      <c r="G632" s="118"/>
      <c r="H632" s="118"/>
      <c r="I632" s="118"/>
      <c r="J632" s="118"/>
      <c r="K632" s="118"/>
      <c r="L632" s="118">
        <f>SUM(L19:L630)</f>
        <v>0</v>
      </c>
      <c r="M632" s="118">
        <f>SUM(M19:M630)</f>
        <v>0</v>
      </c>
      <c r="N632" s="118">
        <f>SUM(N19:N630)</f>
        <v>0</v>
      </c>
      <c r="O632" s="118"/>
      <c r="P632" s="118">
        <f>SUM(P19:P630)</f>
        <v>0</v>
      </c>
      <c r="Q632" s="118">
        <f>SUM(Q19:Q630)</f>
        <v>0</v>
      </c>
    </row>
    <row r="633" spans="1:17" ht="15" x14ac:dyDescent="0.2">
      <c r="A633" s="88"/>
      <c r="B633" s="118"/>
      <c r="C633" s="118"/>
      <c r="D633" s="118"/>
      <c r="E633" s="118"/>
      <c r="F633" s="118"/>
      <c r="G633" s="118"/>
      <c r="H633" s="118"/>
      <c r="I633" s="118"/>
      <c r="J633" s="118"/>
      <c r="K633" s="118"/>
      <c r="L633" s="118" t="s">
        <v>1096</v>
      </c>
      <c r="M633" s="118" t="s">
        <v>1097</v>
      </c>
      <c r="N633" s="118"/>
      <c r="O633" s="118"/>
      <c r="P633" s="118" t="s">
        <v>121</v>
      </c>
      <c r="Q633" s="118" t="s">
        <v>122</v>
      </c>
    </row>
    <row r="634" spans="1:17" ht="15" x14ac:dyDescent="0.2">
      <c r="A634" s="88"/>
    </row>
    <row r="635" spans="1:17" ht="15" x14ac:dyDescent="0.2">
      <c r="A635" s="88"/>
    </row>
    <row r="636" spans="1:17" ht="15" x14ac:dyDescent="0.2">
      <c r="A636" s="88"/>
    </row>
    <row r="637" spans="1:17" ht="15" x14ac:dyDescent="0.2">
      <c r="A637" s="88"/>
    </row>
    <row r="638" spans="1:17" ht="15" x14ac:dyDescent="0.2">
      <c r="A638" s="88"/>
    </row>
    <row r="639" spans="1:17" ht="15" x14ac:dyDescent="0.2">
      <c r="A639" s="88"/>
    </row>
    <row r="640" spans="1:17" ht="15" x14ac:dyDescent="0.2">
      <c r="A640" s="88"/>
    </row>
    <row r="641" spans="1:17" ht="15" x14ac:dyDescent="0.2">
      <c r="A641" s="88"/>
    </row>
    <row r="642" spans="1:17" ht="15" x14ac:dyDescent="0.2">
      <c r="A642" s="88"/>
    </row>
    <row r="643" spans="1:17" ht="15" x14ac:dyDescent="0.2">
      <c r="A643" s="88"/>
    </row>
    <row r="644" spans="1:17" ht="15" x14ac:dyDescent="0.2">
      <c r="A644" s="88"/>
    </row>
    <row r="645" spans="1:17" ht="15" x14ac:dyDescent="0.2">
      <c r="A645" s="88"/>
    </row>
    <row r="646" spans="1:17" ht="15" x14ac:dyDescent="0.2">
      <c r="A646" s="88"/>
    </row>
    <row r="647" spans="1:17" ht="15" x14ac:dyDescent="0.2">
      <c r="A647" s="88"/>
    </row>
    <row r="648" spans="1:17" ht="15" x14ac:dyDescent="0.2">
      <c r="A648" s="88"/>
    </row>
    <row r="649" spans="1:17" ht="15" x14ac:dyDescent="0.2">
      <c r="A649" s="88"/>
      <c r="K649" s="5" t="s">
        <v>1115</v>
      </c>
    </row>
    <row r="650" spans="1:17" ht="15" x14ac:dyDescent="0.2">
      <c r="A650" s="88"/>
    </row>
    <row r="651" spans="1:17" ht="15" x14ac:dyDescent="0.2">
      <c r="A651" s="88"/>
      <c r="K651" s="118"/>
      <c r="L651" s="118">
        <f>SUM(L38:L538)</f>
        <v>0</v>
      </c>
      <c r="M651" s="118">
        <f>SUM(M38:M538)</f>
        <v>0</v>
      </c>
      <c r="N651" s="118">
        <f>SUM(N38:N538)</f>
        <v>0</v>
      </c>
      <c r="O651" s="118"/>
      <c r="P651" s="118">
        <f>SUM(P38:P538)</f>
        <v>0</v>
      </c>
      <c r="Q651" s="118">
        <f>SUM(Q38:Q538)</f>
        <v>0</v>
      </c>
    </row>
    <row r="652" spans="1:17" ht="15" x14ac:dyDescent="0.2">
      <c r="A652" s="88"/>
      <c r="K652" s="118"/>
      <c r="L652" s="118" t="s">
        <v>1096</v>
      </c>
      <c r="M652" s="118" t="s">
        <v>1097</v>
      </c>
      <c r="N652" s="118" t="s">
        <v>1095</v>
      </c>
      <c r="O652" s="118"/>
      <c r="P652" s="118" t="s">
        <v>121</v>
      </c>
      <c r="Q652" s="118" t="s">
        <v>122</v>
      </c>
    </row>
    <row r="653" spans="1:17" ht="15" x14ac:dyDescent="0.2">
      <c r="A653" s="88"/>
    </row>
    <row r="654" spans="1:17" ht="15" x14ac:dyDescent="0.2">
      <c r="A654" s="88"/>
    </row>
    <row r="655" spans="1:17" ht="15" x14ac:dyDescent="0.2">
      <c r="A655" s="88"/>
    </row>
    <row r="656" spans="1:17" ht="15" x14ac:dyDescent="0.2">
      <c r="A656" s="88"/>
    </row>
    <row r="657" spans="1:1" ht="15" x14ac:dyDescent="0.2">
      <c r="A657" s="88"/>
    </row>
    <row r="658" spans="1:1" ht="15" x14ac:dyDescent="0.2">
      <c r="A658" s="88"/>
    </row>
    <row r="659" spans="1:1" ht="15" x14ac:dyDescent="0.2">
      <c r="A659" s="88"/>
    </row>
    <row r="660" spans="1:1" ht="15" x14ac:dyDescent="0.2">
      <c r="A660" s="88"/>
    </row>
    <row r="661" spans="1:1" ht="15" x14ac:dyDescent="0.2">
      <c r="A661" s="88"/>
    </row>
    <row r="662" spans="1:1" ht="15" x14ac:dyDescent="0.2">
      <c r="A662" s="88"/>
    </row>
    <row r="663" spans="1:1" ht="15" x14ac:dyDescent="0.2">
      <c r="A663" s="88"/>
    </row>
    <row r="664" spans="1:1" ht="15" x14ac:dyDescent="0.2">
      <c r="A664" s="88"/>
    </row>
    <row r="665" spans="1:1" ht="15" x14ac:dyDescent="0.2">
      <c r="A665" s="88"/>
    </row>
    <row r="666" spans="1:1" ht="15" x14ac:dyDescent="0.2">
      <c r="A666" s="88"/>
    </row>
    <row r="667" spans="1:1" ht="15" x14ac:dyDescent="0.2">
      <c r="A667" s="88"/>
    </row>
    <row r="668" spans="1:1" ht="15" x14ac:dyDescent="0.2">
      <c r="A668" s="88"/>
    </row>
    <row r="669" spans="1:1" ht="15" x14ac:dyDescent="0.2">
      <c r="A669" s="88"/>
    </row>
    <row r="670" spans="1:1" ht="15" x14ac:dyDescent="0.2">
      <c r="A670" s="88"/>
    </row>
    <row r="671" spans="1:1" ht="15" x14ac:dyDescent="0.2">
      <c r="A671" s="88"/>
    </row>
    <row r="672" spans="1:1" ht="15" x14ac:dyDescent="0.2">
      <c r="A672" s="88"/>
    </row>
    <row r="673" spans="1:1" ht="15" x14ac:dyDescent="0.2">
      <c r="A673" s="88"/>
    </row>
    <row r="674" spans="1:1" ht="15" x14ac:dyDescent="0.2">
      <c r="A674" s="88"/>
    </row>
    <row r="675" spans="1:1" ht="15" x14ac:dyDescent="0.2">
      <c r="A675" s="88"/>
    </row>
    <row r="676" spans="1:1" ht="15" x14ac:dyDescent="0.2">
      <c r="A676" s="88"/>
    </row>
    <row r="677" spans="1:1" ht="15" x14ac:dyDescent="0.2">
      <c r="A677" s="88"/>
    </row>
    <row r="678" spans="1:1" ht="15" x14ac:dyDescent="0.2">
      <c r="A678" s="88"/>
    </row>
    <row r="679" spans="1:1" ht="15" x14ac:dyDescent="0.2">
      <c r="A679" s="88"/>
    </row>
    <row r="680" spans="1:1" ht="15" x14ac:dyDescent="0.2">
      <c r="A680" s="88"/>
    </row>
    <row r="681" spans="1:1" ht="15" x14ac:dyDescent="0.2">
      <c r="A681" s="88"/>
    </row>
    <row r="682" spans="1:1" ht="15" x14ac:dyDescent="0.2">
      <c r="A682" s="88"/>
    </row>
    <row r="683" spans="1:1" ht="15" x14ac:dyDescent="0.2">
      <c r="A683" s="88"/>
    </row>
    <row r="684" spans="1:1" ht="15" x14ac:dyDescent="0.2">
      <c r="A684" s="88"/>
    </row>
    <row r="685" spans="1:1" ht="15" x14ac:dyDescent="0.2">
      <c r="A685" s="88"/>
    </row>
    <row r="686" spans="1:1" ht="15" x14ac:dyDescent="0.2">
      <c r="A686" s="88"/>
    </row>
    <row r="687" spans="1:1" ht="15" x14ac:dyDescent="0.2">
      <c r="A687" s="88"/>
    </row>
    <row r="688" spans="1:1" ht="15" x14ac:dyDescent="0.2">
      <c r="A688" s="88"/>
    </row>
    <row r="689" spans="1:1" ht="15" x14ac:dyDescent="0.2">
      <c r="A689" s="88"/>
    </row>
    <row r="690" spans="1:1" ht="15" x14ac:dyDescent="0.2">
      <c r="A690" s="88"/>
    </row>
    <row r="691" spans="1:1" ht="15" x14ac:dyDescent="0.2">
      <c r="A691" s="88"/>
    </row>
    <row r="692" spans="1:1" ht="15" x14ac:dyDescent="0.2">
      <c r="A692" s="88"/>
    </row>
    <row r="693" spans="1:1" ht="15" x14ac:dyDescent="0.2">
      <c r="A693" s="88"/>
    </row>
    <row r="694" spans="1:1" ht="15" x14ac:dyDescent="0.2">
      <c r="A694" s="88"/>
    </row>
    <row r="695" spans="1:1" ht="15" x14ac:dyDescent="0.2">
      <c r="A695" s="88"/>
    </row>
    <row r="696" spans="1:1" ht="15" x14ac:dyDescent="0.2">
      <c r="A696" s="88"/>
    </row>
    <row r="697" spans="1:1" ht="15" x14ac:dyDescent="0.2">
      <c r="A697" s="88"/>
    </row>
    <row r="698" spans="1:1" ht="15" x14ac:dyDescent="0.2">
      <c r="A698" s="88"/>
    </row>
    <row r="699" spans="1:1" ht="15" x14ac:dyDescent="0.2">
      <c r="A699" s="88"/>
    </row>
    <row r="700" spans="1:1" ht="15" x14ac:dyDescent="0.2">
      <c r="A700" s="88"/>
    </row>
    <row r="701" spans="1:1" ht="15" x14ac:dyDescent="0.2">
      <c r="A701" s="88"/>
    </row>
    <row r="702" spans="1:1" ht="15" x14ac:dyDescent="0.2">
      <c r="A702" s="88"/>
    </row>
    <row r="703" spans="1:1" ht="15" x14ac:dyDescent="0.2">
      <c r="A703" s="88"/>
    </row>
    <row r="704" spans="1:1" ht="15" x14ac:dyDescent="0.2">
      <c r="A704" s="88"/>
    </row>
    <row r="705" spans="1:1" ht="15" x14ac:dyDescent="0.2">
      <c r="A705" s="88"/>
    </row>
    <row r="706" spans="1:1" ht="15" x14ac:dyDescent="0.2">
      <c r="A706" s="88"/>
    </row>
    <row r="707" spans="1:1" ht="15" x14ac:dyDescent="0.2">
      <c r="A707" s="88"/>
    </row>
    <row r="708" spans="1:1" ht="15" x14ac:dyDescent="0.2">
      <c r="A708" s="88"/>
    </row>
    <row r="709" spans="1:1" ht="15" x14ac:dyDescent="0.2">
      <c r="A709" s="88"/>
    </row>
    <row r="710" spans="1:1" ht="15" x14ac:dyDescent="0.2">
      <c r="A710" s="88"/>
    </row>
    <row r="711" spans="1:1" ht="15" x14ac:dyDescent="0.2">
      <c r="A711" s="88"/>
    </row>
    <row r="712" spans="1:1" ht="15" x14ac:dyDescent="0.2">
      <c r="A712" s="88"/>
    </row>
    <row r="713" spans="1:1" ht="15" x14ac:dyDescent="0.2">
      <c r="A713" s="88"/>
    </row>
    <row r="714" spans="1:1" ht="15" x14ac:dyDescent="0.2">
      <c r="A714" s="88"/>
    </row>
    <row r="715" spans="1:1" ht="15" x14ac:dyDescent="0.2">
      <c r="A715" s="88"/>
    </row>
    <row r="716" spans="1:1" ht="15" x14ac:dyDescent="0.2">
      <c r="A716" s="88"/>
    </row>
    <row r="717" spans="1:1" ht="15" x14ac:dyDescent="0.2">
      <c r="A717" s="88"/>
    </row>
    <row r="718" spans="1:1" ht="15" x14ac:dyDescent="0.2">
      <c r="A718" s="88"/>
    </row>
    <row r="719" spans="1:1" ht="15" x14ac:dyDescent="0.2">
      <c r="A719" s="88"/>
    </row>
    <row r="720" spans="1:1" ht="15" x14ac:dyDescent="0.2">
      <c r="A720" s="88"/>
    </row>
    <row r="721" spans="1:1" ht="15" x14ac:dyDescent="0.2">
      <c r="A721" s="88"/>
    </row>
    <row r="722" spans="1:1" ht="15" x14ac:dyDescent="0.2">
      <c r="A722" s="88"/>
    </row>
    <row r="723" spans="1:1" ht="15" x14ac:dyDescent="0.2">
      <c r="A723" s="88"/>
    </row>
    <row r="724" spans="1:1" ht="15" x14ac:dyDescent="0.2">
      <c r="A724" s="88"/>
    </row>
    <row r="725" spans="1:1" ht="15" x14ac:dyDescent="0.2">
      <c r="A725" s="88"/>
    </row>
    <row r="726" spans="1:1" ht="15" x14ac:dyDescent="0.2">
      <c r="A726" s="88"/>
    </row>
    <row r="727" spans="1:1" ht="15" x14ac:dyDescent="0.2">
      <c r="A727" s="88"/>
    </row>
    <row r="728" spans="1:1" ht="15" x14ac:dyDescent="0.2">
      <c r="A728" s="88"/>
    </row>
    <row r="729" spans="1:1" ht="15" x14ac:dyDescent="0.2">
      <c r="A729" s="88"/>
    </row>
    <row r="730" spans="1:1" ht="15" x14ac:dyDescent="0.2">
      <c r="A730" s="88"/>
    </row>
    <row r="731" spans="1:1" ht="15" x14ac:dyDescent="0.2">
      <c r="A731" s="88"/>
    </row>
    <row r="732" spans="1:1" ht="15" x14ac:dyDescent="0.2">
      <c r="A732" s="88"/>
    </row>
    <row r="733" spans="1:1" ht="15" x14ac:dyDescent="0.2">
      <c r="A733" s="88"/>
    </row>
    <row r="734" spans="1:1" ht="15" x14ac:dyDescent="0.2">
      <c r="A734" s="88"/>
    </row>
    <row r="735" spans="1:1" ht="15" x14ac:dyDescent="0.2">
      <c r="A735" s="88"/>
    </row>
    <row r="736" spans="1:1" ht="15" x14ac:dyDescent="0.2">
      <c r="A736" s="88"/>
    </row>
    <row r="737" spans="1:1" ht="15" x14ac:dyDescent="0.2">
      <c r="A737" s="88"/>
    </row>
    <row r="738" spans="1:1" ht="15" x14ac:dyDescent="0.2">
      <c r="A738" s="88"/>
    </row>
    <row r="739" spans="1:1" ht="15" x14ac:dyDescent="0.2">
      <c r="A739" s="88"/>
    </row>
    <row r="740" spans="1:1" ht="15" x14ac:dyDescent="0.2">
      <c r="A740" s="88"/>
    </row>
    <row r="741" spans="1:1" ht="15" x14ac:dyDescent="0.2">
      <c r="A741" s="88"/>
    </row>
    <row r="742" spans="1:1" ht="15" x14ac:dyDescent="0.2">
      <c r="A742" s="88"/>
    </row>
    <row r="743" spans="1:1" ht="15" x14ac:dyDescent="0.2">
      <c r="A743" s="88"/>
    </row>
    <row r="744" spans="1:1" ht="15" x14ac:dyDescent="0.2">
      <c r="A744" s="88"/>
    </row>
    <row r="745" spans="1:1" ht="15" x14ac:dyDescent="0.2">
      <c r="A745" s="88"/>
    </row>
    <row r="746" spans="1:1" ht="15" x14ac:dyDescent="0.2">
      <c r="A746" s="88"/>
    </row>
    <row r="747" spans="1:1" ht="15" x14ac:dyDescent="0.2">
      <c r="A747" s="88"/>
    </row>
    <row r="748" spans="1:1" ht="15" x14ac:dyDescent="0.2">
      <c r="A748" s="88"/>
    </row>
    <row r="749" spans="1:1" ht="15" x14ac:dyDescent="0.2">
      <c r="A749" s="88"/>
    </row>
    <row r="750" spans="1:1" ht="15" x14ac:dyDescent="0.2">
      <c r="A750" s="88"/>
    </row>
    <row r="751" spans="1:1" ht="15" x14ac:dyDescent="0.2">
      <c r="A751" s="88"/>
    </row>
    <row r="752" spans="1:1" ht="15" x14ac:dyDescent="0.2">
      <c r="A752" s="88"/>
    </row>
    <row r="753" spans="1:1" ht="15" x14ac:dyDescent="0.2">
      <c r="A753" s="88"/>
    </row>
    <row r="754" spans="1:1" ht="15" x14ac:dyDescent="0.2">
      <c r="A754" s="88"/>
    </row>
    <row r="755" spans="1:1" ht="15" x14ac:dyDescent="0.2">
      <c r="A755" s="88"/>
    </row>
    <row r="756" spans="1:1" ht="15" x14ac:dyDescent="0.2">
      <c r="A756" s="88"/>
    </row>
    <row r="757" spans="1:1" ht="15" x14ac:dyDescent="0.2">
      <c r="A757" s="88"/>
    </row>
    <row r="758" spans="1:1" ht="15" x14ac:dyDescent="0.2">
      <c r="A758" s="88"/>
    </row>
    <row r="759" spans="1:1" ht="15" x14ac:dyDescent="0.2">
      <c r="A759" s="88"/>
    </row>
    <row r="760" spans="1:1" ht="15" x14ac:dyDescent="0.2">
      <c r="A760" s="88"/>
    </row>
    <row r="761" spans="1:1" ht="15" x14ac:dyDescent="0.2">
      <c r="A761" s="88"/>
    </row>
    <row r="762" spans="1:1" ht="15" x14ac:dyDescent="0.2">
      <c r="A762" s="88"/>
    </row>
    <row r="763" spans="1:1" ht="15" x14ac:dyDescent="0.2">
      <c r="A763" s="88"/>
    </row>
    <row r="764" spans="1:1" ht="15" x14ac:dyDescent="0.2">
      <c r="A764" s="88"/>
    </row>
    <row r="765" spans="1:1" ht="15" x14ac:dyDescent="0.2">
      <c r="A765" s="88"/>
    </row>
    <row r="766" spans="1:1" ht="15" x14ac:dyDescent="0.2">
      <c r="A766" s="88"/>
    </row>
    <row r="767" spans="1:1" ht="15" x14ac:dyDescent="0.2">
      <c r="A767" s="88"/>
    </row>
    <row r="768" spans="1:1" ht="15" x14ac:dyDescent="0.2">
      <c r="A768" s="88"/>
    </row>
    <row r="769" spans="1:1" ht="15" x14ac:dyDescent="0.2">
      <c r="A769" s="88"/>
    </row>
    <row r="770" spans="1:1" ht="15" x14ac:dyDescent="0.2">
      <c r="A770" s="88"/>
    </row>
    <row r="771" spans="1:1" ht="15" x14ac:dyDescent="0.2">
      <c r="A771" s="88"/>
    </row>
    <row r="772" spans="1:1" ht="15" x14ac:dyDescent="0.2">
      <c r="A772" s="88"/>
    </row>
    <row r="773" spans="1:1" ht="15" x14ac:dyDescent="0.2">
      <c r="A773" s="88"/>
    </row>
    <row r="774" spans="1:1" ht="15" x14ac:dyDescent="0.2">
      <c r="A774" s="88"/>
    </row>
    <row r="775" spans="1:1" ht="15" x14ac:dyDescent="0.2">
      <c r="A775" s="88"/>
    </row>
    <row r="776" spans="1:1" ht="15" x14ac:dyDescent="0.2">
      <c r="A776" s="88"/>
    </row>
    <row r="777" spans="1:1" ht="15" x14ac:dyDescent="0.2">
      <c r="A777" s="88"/>
    </row>
    <row r="778" spans="1:1" ht="15" x14ac:dyDescent="0.2">
      <c r="A778" s="88"/>
    </row>
    <row r="779" spans="1:1" ht="15" x14ac:dyDescent="0.2">
      <c r="A779" s="88"/>
    </row>
    <row r="780" spans="1:1" ht="15" x14ac:dyDescent="0.2">
      <c r="A780" s="88"/>
    </row>
    <row r="781" spans="1:1" ht="15" x14ac:dyDescent="0.2">
      <c r="A781" s="88"/>
    </row>
    <row r="782" spans="1:1" ht="15" x14ac:dyDescent="0.2">
      <c r="A782" s="88"/>
    </row>
    <row r="783" spans="1:1" ht="15" x14ac:dyDescent="0.2">
      <c r="A783" s="88"/>
    </row>
    <row r="784" spans="1:1" ht="15" x14ac:dyDescent="0.2">
      <c r="A784" s="88"/>
    </row>
    <row r="785" spans="1:1" ht="15" x14ac:dyDescent="0.2">
      <c r="A785" s="88"/>
    </row>
    <row r="786" spans="1:1" ht="15" x14ac:dyDescent="0.2">
      <c r="A786" s="88"/>
    </row>
    <row r="787" spans="1:1" ht="15" x14ac:dyDescent="0.2">
      <c r="A787" s="88"/>
    </row>
    <row r="788" spans="1:1" ht="15" x14ac:dyDescent="0.2">
      <c r="A788" s="88"/>
    </row>
    <row r="789" spans="1:1" ht="15" x14ac:dyDescent="0.2">
      <c r="A789" s="88"/>
    </row>
    <row r="790" spans="1:1" ht="15" x14ac:dyDescent="0.2">
      <c r="A790" s="88"/>
    </row>
    <row r="791" spans="1:1" ht="15" x14ac:dyDescent="0.2">
      <c r="A791" s="88"/>
    </row>
    <row r="792" spans="1:1" ht="15" x14ac:dyDescent="0.2">
      <c r="A792" s="88"/>
    </row>
    <row r="793" spans="1:1" ht="15" x14ac:dyDescent="0.2">
      <c r="A793" s="88"/>
    </row>
    <row r="794" spans="1:1" ht="15" x14ac:dyDescent="0.2">
      <c r="A794" s="88"/>
    </row>
    <row r="795" spans="1:1" ht="15" x14ac:dyDescent="0.2">
      <c r="A795" s="88"/>
    </row>
    <row r="796" spans="1:1" ht="15" x14ac:dyDescent="0.2">
      <c r="A796" s="88"/>
    </row>
    <row r="797" spans="1:1" ht="15" x14ac:dyDescent="0.2">
      <c r="A797" s="88"/>
    </row>
    <row r="798" spans="1:1" ht="15" x14ac:dyDescent="0.2">
      <c r="A798" s="88"/>
    </row>
    <row r="799" spans="1:1" ht="15" x14ac:dyDescent="0.2">
      <c r="A799" s="88"/>
    </row>
    <row r="800" spans="1:1" ht="15" x14ac:dyDescent="0.2">
      <c r="A800" s="88"/>
    </row>
    <row r="801" spans="1:1" ht="15" x14ac:dyDescent="0.2">
      <c r="A801" s="88"/>
    </row>
    <row r="802" spans="1:1" ht="15" x14ac:dyDescent="0.2">
      <c r="A802" s="88"/>
    </row>
    <row r="803" spans="1:1" ht="15" x14ac:dyDescent="0.2">
      <c r="A803" s="88"/>
    </row>
    <row r="804" spans="1:1" ht="15" x14ac:dyDescent="0.2">
      <c r="A804" s="88"/>
    </row>
    <row r="805" spans="1:1" ht="15" x14ac:dyDescent="0.2">
      <c r="A805" s="88"/>
    </row>
    <row r="806" spans="1:1" ht="15" x14ac:dyDescent="0.2">
      <c r="A806" s="88"/>
    </row>
    <row r="807" spans="1:1" ht="15" x14ac:dyDescent="0.2">
      <c r="A807" s="88"/>
    </row>
    <row r="808" spans="1:1" ht="15" x14ac:dyDescent="0.2">
      <c r="A808" s="88"/>
    </row>
    <row r="809" spans="1:1" ht="15" x14ac:dyDescent="0.2">
      <c r="A809" s="88"/>
    </row>
    <row r="810" spans="1:1" ht="15" x14ac:dyDescent="0.2">
      <c r="A810" s="88"/>
    </row>
    <row r="811" spans="1:1" ht="15" x14ac:dyDescent="0.2">
      <c r="A811" s="88"/>
    </row>
    <row r="812" spans="1:1" ht="15" x14ac:dyDescent="0.2">
      <c r="A812" s="88"/>
    </row>
    <row r="813" spans="1:1" ht="15" x14ac:dyDescent="0.2">
      <c r="A813" s="88"/>
    </row>
    <row r="814" spans="1:1" ht="15" x14ac:dyDescent="0.2">
      <c r="A814" s="88"/>
    </row>
    <row r="815" spans="1:1" ht="15" x14ac:dyDescent="0.2">
      <c r="A815" s="88"/>
    </row>
    <row r="816" spans="1:1" ht="15" x14ac:dyDescent="0.2">
      <c r="A816" s="88"/>
    </row>
    <row r="817" spans="1:1" ht="15" x14ac:dyDescent="0.2">
      <c r="A817" s="88"/>
    </row>
    <row r="818" spans="1:1" ht="15" x14ac:dyDescent="0.2">
      <c r="A818" s="88"/>
    </row>
    <row r="819" spans="1:1" ht="15" x14ac:dyDescent="0.2">
      <c r="A819" s="88"/>
    </row>
    <row r="820" spans="1:1" ht="15" x14ac:dyDescent="0.2">
      <c r="A820" s="88"/>
    </row>
    <row r="821" spans="1:1" ht="15" x14ac:dyDescent="0.2">
      <c r="A821" s="88"/>
    </row>
    <row r="822" spans="1:1" ht="15" x14ac:dyDescent="0.2">
      <c r="A822" s="88"/>
    </row>
    <row r="823" spans="1:1" ht="15" x14ac:dyDescent="0.2">
      <c r="A823" s="88"/>
    </row>
    <row r="824" spans="1:1" ht="15" x14ac:dyDescent="0.2">
      <c r="A824" s="88"/>
    </row>
    <row r="825" spans="1:1" ht="15" x14ac:dyDescent="0.2">
      <c r="A825" s="88"/>
    </row>
    <row r="826" spans="1:1" ht="15" x14ac:dyDescent="0.2">
      <c r="A826" s="88"/>
    </row>
    <row r="827" spans="1:1" ht="15" x14ac:dyDescent="0.2">
      <c r="A827" s="88"/>
    </row>
    <row r="828" spans="1:1" ht="15" x14ac:dyDescent="0.2">
      <c r="A828" s="88"/>
    </row>
    <row r="829" spans="1:1" ht="15" x14ac:dyDescent="0.2">
      <c r="A829" s="88"/>
    </row>
    <row r="830" spans="1:1" ht="15" x14ac:dyDescent="0.2">
      <c r="A830" s="88"/>
    </row>
    <row r="831" spans="1:1" ht="15" x14ac:dyDescent="0.2">
      <c r="A831" s="88"/>
    </row>
    <row r="832" spans="1:1" ht="15" x14ac:dyDescent="0.2">
      <c r="A832" s="88"/>
    </row>
    <row r="833" spans="1:1" ht="15" x14ac:dyDescent="0.2">
      <c r="A833" s="88"/>
    </row>
    <row r="834" spans="1:1" ht="15" x14ac:dyDescent="0.2">
      <c r="A834" s="88"/>
    </row>
    <row r="835" spans="1:1" ht="15" x14ac:dyDescent="0.2">
      <c r="A835" s="88"/>
    </row>
    <row r="836" spans="1:1" ht="15" x14ac:dyDescent="0.2">
      <c r="A836" s="88"/>
    </row>
    <row r="837" spans="1:1" ht="15" x14ac:dyDescent="0.2">
      <c r="A837" s="88"/>
    </row>
    <row r="838" spans="1:1" ht="15" x14ac:dyDescent="0.2">
      <c r="A838" s="88"/>
    </row>
    <row r="839" spans="1:1" ht="15" x14ac:dyDescent="0.2">
      <c r="A839" s="88"/>
    </row>
    <row r="840" spans="1:1" ht="15" x14ac:dyDescent="0.2">
      <c r="A840" s="88"/>
    </row>
    <row r="841" spans="1:1" ht="15" x14ac:dyDescent="0.2">
      <c r="A841" s="88"/>
    </row>
    <row r="842" spans="1:1" ht="15" x14ac:dyDescent="0.2">
      <c r="A842" s="88"/>
    </row>
    <row r="843" spans="1:1" ht="15" x14ac:dyDescent="0.2">
      <c r="A843" s="88"/>
    </row>
    <row r="844" spans="1:1" ht="15" x14ac:dyDescent="0.2">
      <c r="A844" s="88"/>
    </row>
    <row r="845" spans="1:1" ht="15" x14ac:dyDescent="0.2">
      <c r="A845" s="88"/>
    </row>
    <row r="846" spans="1:1" ht="15" x14ac:dyDescent="0.2">
      <c r="A846" s="88"/>
    </row>
    <row r="847" spans="1:1" ht="15" x14ac:dyDescent="0.2">
      <c r="A847" s="88"/>
    </row>
    <row r="848" spans="1:1" ht="15" x14ac:dyDescent="0.2">
      <c r="A848" s="88"/>
    </row>
    <row r="849" spans="1:1" ht="15" x14ac:dyDescent="0.2">
      <c r="A849" s="88"/>
    </row>
    <row r="850" spans="1:1" ht="15" x14ac:dyDescent="0.2">
      <c r="A850" s="88"/>
    </row>
    <row r="851" spans="1:1" ht="15" x14ac:dyDescent="0.2">
      <c r="A851" s="88"/>
    </row>
    <row r="852" spans="1:1" ht="15" x14ac:dyDescent="0.2">
      <c r="A852" s="88"/>
    </row>
    <row r="853" spans="1:1" ht="15" x14ac:dyDescent="0.2">
      <c r="A853" s="88"/>
    </row>
    <row r="854" spans="1:1" ht="15" x14ac:dyDescent="0.2">
      <c r="A854" s="88"/>
    </row>
    <row r="855" spans="1:1" ht="15" x14ac:dyDescent="0.2">
      <c r="A855" s="88"/>
    </row>
    <row r="856" spans="1:1" ht="15" x14ac:dyDescent="0.2">
      <c r="A856" s="88"/>
    </row>
    <row r="857" spans="1:1" ht="15" x14ac:dyDescent="0.2">
      <c r="A857" s="88"/>
    </row>
    <row r="858" spans="1:1" ht="15" x14ac:dyDescent="0.2">
      <c r="A858" s="88"/>
    </row>
    <row r="859" spans="1:1" ht="15" x14ac:dyDescent="0.2">
      <c r="A859" s="88"/>
    </row>
    <row r="860" spans="1:1" ht="15" x14ac:dyDescent="0.2">
      <c r="A860" s="88"/>
    </row>
    <row r="861" spans="1:1" ht="15" x14ac:dyDescent="0.2">
      <c r="A861" s="88"/>
    </row>
    <row r="862" spans="1:1" ht="15" x14ac:dyDescent="0.2">
      <c r="A862" s="88"/>
    </row>
    <row r="863" spans="1:1" ht="15" x14ac:dyDescent="0.2">
      <c r="A863" s="88"/>
    </row>
    <row r="864" spans="1:1" ht="15" x14ac:dyDescent="0.2">
      <c r="A864" s="88"/>
    </row>
    <row r="865" spans="1:1" ht="15" x14ac:dyDescent="0.2">
      <c r="A865" s="88"/>
    </row>
    <row r="866" spans="1:1" ht="15" x14ac:dyDescent="0.2">
      <c r="A866" s="88"/>
    </row>
    <row r="867" spans="1:1" ht="15" x14ac:dyDescent="0.2">
      <c r="A867" s="88"/>
    </row>
    <row r="868" spans="1:1" ht="15" x14ac:dyDescent="0.2">
      <c r="A868" s="88"/>
    </row>
    <row r="869" spans="1:1" ht="15" x14ac:dyDescent="0.2">
      <c r="A869" s="88"/>
    </row>
    <row r="870" spans="1:1" ht="15" x14ac:dyDescent="0.2">
      <c r="A870" s="88"/>
    </row>
    <row r="871" spans="1:1" ht="15" x14ac:dyDescent="0.2">
      <c r="A871" s="88"/>
    </row>
    <row r="872" spans="1:1" ht="15" x14ac:dyDescent="0.2">
      <c r="A872" s="88"/>
    </row>
    <row r="873" spans="1:1" ht="15" x14ac:dyDescent="0.2">
      <c r="A873" s="88"/>
    </row>
    <row r="874" spans="1:1" ht="15" x14ac:dyDescent="0.2">
      <c r="A874" s="88"/>
    </row>
    <row r="875" spans="1:1" ht="15" x14ac:dyDescent="0.2">
      <c r="A875" s="88"/>
    </row>
    <row r="876" spans="1:1" ht="15" x14ac:dyDescent="0.2">
      <c r="A876" s="88"/>
    </row>
    <row r="877" spans="1:1" ht="15" x14ac:dyDescent="0.2">
      <c r="A877" s="88"/>
    </row>
    <row r="878" spans="1:1" ht="15" x14ac:dyDescent="0.2">
      <c r="A878" s="88"/>
    </row>
    <row r="879" spans="1:1" ht="15" x14ac:dyDescent="0.2">
      <c r="A879" s="88"/>
    </row>
    <row r="880" spans="1:1" ht="15" x14ac:dyDescent="0.2">
      <c r="A880" s="88"/>
    </row>
    <row r="881" spans="1:1" ht="15" x14ac:dyDescent="0.2">
      <c r="A881" s="88"/>
    </row>
    <row r="882" spans="1:1" ht="15" x14ac:dyDescent="0.2">
      <c r="A882" s="88"/>
    </row>
    <row r="883" spans="1:1" ht="15" x14ac:dyDescent="0.2">
      <c r="A883" s="88"/>
    </row>
    <row r="884" spans="1:1" ht="15" x14ac:dyDescent="0.2">
      <c r="A884" s="88"/>
    </row>
    <row r="885" spans="1:1" ht="15" x14ac:dyDescent="0.2">
      <c r="A885" s="88"/>
    </row>
    <row r="886" spans="1:1" ht="15" x14ac:dyDescent="0.2">
      <c r="A886" s="88"/>
    </row>
    <row r="887" spans="1:1" ht="15" x14ac:dyDescent="0.2">
      <c r="A887" s="88"/>
    </row>
    <row r="888" spans="1:1" ht="15" x14ac:dyDescent="0.2">
      <c r="A888" s="88"/>
    </row>
    <row r="889" spans="1:1" ht="15" x14ac:dyDescent="0.2">
      <c r="A889" s="88"/>
    </row>
    <row r="890" spans="1:1" ht="15" x14ac:dyDescent="0.2">
      <c r="A890" s="88"/>
    </row>
    <row r="891" spans="1:1" ht="15" x14ac:dyDescent="0.2">
      <c r="A891" s="88"/>
    </row>
    <row r="892" spans="1:1" ht="15" x14ac:dyDescent="0.2">
      <c r="A892" s="88"/>
    </row>
    <row r="893" spans="1:1" ht="15" x14ac:dyDescent="0.2">
      <c r="A893" s="88"/>
    </row>
    <row r="894" spans="1:1" ht="15" x14ac:dyDescent="0.2">
      <c r="A894" s="88"/>
    </row>
    <row r="895" spans="1:1" ht="15" x14ac:dyDescent="0.2">
      <c r="A895" s="88"/>
    </row>
    <row r="896" spans="1:1" ht="15" x14ac:dyDescent="0.2">
      <c r="A896" s="88"/>
    </row>
    <row r="897" spans="1:1" ht="15" x14ac:dyDescent="0.2">
      <c r="A897" s="88"/>
    </row>
    <row r="898" spans="1:1" ht="15" x14ac:dyDescent="0.2">
      <c r="A898" s="88"/>
    </row>
    <row r="899" spans="1:1" ht="15" x14ac:dyDescent="0.2">
      <c r="A899" s="88"/>
    </row>
    <row r="900" spans="1:1" ht="15" x14ac:dyDescent="0.2">
      <c r="A900" s="88"/>
    </row>
    <row r="901" spans="1:1" ht="15" x14ac:dyDescent="0.2">
      <c r="A901" s="88"/>
    </row>
    <row r="902" spans="1:1" ht="15" x14ac:dyDescent="0.2">
      <c r="A902" s="88"/>
    </row>
    <row r="903" spans="1:1" ht="15" x14ac:dyDescent="0.2">
      <c r="A903" s="88"/>
    </row>
    <row r="904" spans="1:1" ht="15" x14ac:dyDescent="0.2">
      <c r="A904" s="88"/>
    </row>
    <row r="905" spans="1:1" ht="15" x14ac:dyDescent="0.2">
      <c r="A905" s="88"/>
    </row>
    <row r="906" spans="1:1" ht="15" x14ac:dyDescent="0.2">
      <c r="A906" s="88"/>
    </row>
    <row r="907" spans="1:1" ht="15" x14ac:dyDescent="0.2">
      <c r="A907" s="88"/>
    </row>
    <row r="908" spans="1:1" ht="15" x14ac:dyDescent="0.2">
      <c r="A908" s="88"/>
    </row>
    <row r="909" spans="1:1" ht="15" x14ac:dyDescent="0.2">
      <c r="A909" s="88"/>
    </row>
    <row r="910" spans="1:1" ht="15" x14ac:dyDescent="0.2">
      <c r="A910" s="88"/>
    </row>
    <row r="911" spans="1:1" ht="15" x14ac:dyDescent="0.2">
      <c r="A911" s="88"/>
    </row>
    <row r="912" spans="1:1" ht="15" x14ac:dyDescent="0.2">
      <c r="A912" s="88"/>
    </row>
    <row r="913" spans="1:1" ht="15" x14ac:dyDescent="0.2">
      <c r="A913" s="88"/>
    </row>
    <row r="914" spans="1:1" ht="15" x14ac:dyDescent="0.2">
      <c r="A914" s="88"/>
    </row>
    <row r="915" spans="1:1" ht="15" x14ac:dyDescent="0.2">
      <c r="A915" s="88"/>
    </row>
    <row r="916" spans="1:1" ht="15" x14ac:dyDescent="0.2">
      <c r="A916" s="88"/>
    </row>
    <row r="917" spans="1:1" ht="15" x14ac:dyDescent="0.2">
      <c r="A917" s="88"/>
    </row>
    <row r="918" spans="1:1" ht="15" x14ac:dyDescent="0.2">
      <c r="A918" s="88"/>
    </row>
    <row r="919" spans="1:1" ht="15" x14ac:dyDescent="0.2">
      <c r="A919" s="88"/>
    </row>
    <row r="920" spans="1:1" ht="15" x14ac:dyDescent="0.2">
      <c r="A920" s="88"/>
    </row>
    <row r="921" spans="1:1" ht="15" x14ac:dyDescent="0.2">
      <c r="A921" s="88"/>
    </row>
    <row r="922" spans="1:1" ht="15" x14ac:dyDescent="0.2">
      <c r="A922" s="88"/>
    </row>
    <row r="923" spans="1:1" ht="15" x14ac:dyDescent="0.2">
      <c r="A923" s="88"/>
    </row>
    <row r="924" spans="1:1" ht="15" x14ac:dyDescent="0.2">
      <c r="A924" s="88"/>
    </row>
    <row r="925" spans="1:1" ht="15" x14ac:dyDescent="0.2">
      <c r="A925" s="88"/>
    </row>
    <row r="926" spans="1:1" ht="15" x14ac:dyDescent="0.2">
      <c r="A926" s="88"/>
    </row>
    <row r="927" spans="1:1" ht="15" x14ac:dyDescent="0.2">
      <c r="A927" s="88"/>
    </row>
    <row r="928" spans="1:1" ht="15" x14ac:dyDescent="0.2">
      <c r="A928" s="88"/>
    </row>
    <row r="929" spans="1:1" ht="15" x14ac:dyDescent="0.2">
      <c r="A929" s="88"/>
    </row>
    <row r="930" spans="1:1" ht="15" x14ac:dyDescent="0.2">
      <c r="A930" s="88"/>
    </row>
    <row r="931" spans="1:1" ht="15" x14ac:dyDescent="0.2">
      <c r="A931" s="88"/>
    </row>
  </sheetData>
  <sheetProtection selectLockedCells="1"/>
  <mergeCells count="20">
    <mergeCell ref="J17:J18"/>
    <mergeCell ref="E17:E18"/>
    <mergeCell ref="D17:D18"/>
    <mergeCell ref="C17:C18"/>
    <mergeCell ref="B17:B18"/>
    <mergeCell ref="G17:G18"/>
    <mergeCell ref="F17:F18"/>
    <mergeCell ref="H17:H18"/>
    <mergeCell ref="A1:J1"/>
    <mergeCell ref="I17:I18"/>
    <mergeCell ref="B11:I16"/>
    <mergeCell ref="A3:B3"/>
    <mergeCell ref="A4:B4"/>
    <mergeCell ref="A5:B5"/>
    <mergeCell ref="A8:B8"/>
    <mergeCell ref="C4:D4"/>
    <mergeCell ref="A6:B6"/>
    <mergeCell ref="A7:B7"/>
    <mergeCell ref="C3:D3"/>
    <mergeCell ref="A9:B9"/>
  </mergeCells>
  <phoneticPr fontId="11" type="noConversion"/>
  <conditionalFormatting sqref="L633 B631:K631 L631:M632 N631 A46:A931 B19:N630 L652 L651:M651">
    <cfRule type="expression" dxfId="9" priority="24" stopIfTrue="1">
      <formula>$A19&gt;$L$3</formula>
    </cfRule>
  </conditionalFormatting>
  <conditionalFormatting sqref="F4">
    <cfRule type="expression" dxfId="8" priority="34">
      <formula>$C$6&gt;0.5*$C$5</formula>
    </cfRule>
  </conditionalFormatting>
  <conditionalFormatting sqref="F5">
    <cfRule type="expression" dxfId="7" priority="16" stopIfTrue="1">
      <formula>$C$6&gt;0.6*$C$5</formula>
    </cfRule>
  </conditionalFormatting>
  <conditionalFormatting sqref="F6">
    <cfRule type="expression" dxfId="6" priority="48" stopIfTrue="1">
      <formula>$C$8&lt;1.250001</formula>
    </cfRule>
  </conditionalFormatting>
  <conditionalFormatting sqref="E4:F4">
    <cfRule type="expression" dxfId="5" priority="12" stopIfTrue="1">
      <formula>$C$6&gt;0.5*$C$5</formula>
    </cfRule>
  </conditionalFormatting>
  <conditionalFormatting sqref="E5">
    <cfRule type="expression" dxfId="4" priority="11" stopIfTrue="1">
      <formula>$C$6&gt;0.6*$C$5</formula>
    </cfRule>
  </conditionalFormatting>
  <conditionalFormatting sqref="E6">
    <cfRule type="expression" dxfId="3" priority="10" stopIfTrue="1">
      <formula>$C$8&lt;1.250001</formula>
    </cfRule>
  </conditionalFormatting>
  <conditionalFormatting sqref="E7:F7">
    <cfRule type="expression" dxfId="2" priority="79" stopIfTrue="1">
      <formula>$Q$632&gt;=C6*0.8</formula>
    </cfRule>
  </conditionalFormatting>
  <conditionalFormatting sqref="C7">
    <cfRule type="expression" dxfId="1" priority="3" stopIfTrue="1">
      <formula>IF(C7&lt;=0,0,M16)</formula>
    </cfRule>
  </conditionalFormatting>
  <conditionalFormatting sqref="E9:F9">
    <cfRule type="expression" dxfId="0" priority="1" stopIfTrue="1">
      <formula>"$f$8,'yes',1,0"</formula>
    </cfRule>
  </conditionalFormatting>
  <dataValidations disablePrompts="1" count="2">
    <dataValidation type="list" showErrorMessage="1" sqref="F8" xr:uid="{00000000-0002-0000-0900-000000000000}">
      <formula1>P3:P5</formula1>
    </dataValidation>
    <dataValidation type="list" allowBlank="1" showInputMessage="1" showErrorMessage="1" sqref="M13 G5" xr:uid="{00000000-0002-0000-0900-000001000000}">
      <formula1>$P$4:$P$5</formula1>
    </dataValidation>
  </dataValidations>
  <pageMargins left="0.2" right="0.2" top="0.35" bottom="0.5" header="0" footer="0"/>
  <pageSetup scale="77"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DO NOT MODIFY</vt:lpstr>
      <vt:lpstr>Instructions</vt:lpstr>
      <vt:lpstr>Trees</vt:lpstr>
      <vt:lpstr>Shrubs</vt:lpstr>
      <vt:lpstr>Perennials</vt:lpstr>
      <vt:lpstr>Grasses</vt:lpstr>
      <vt:lpstr>Vines</vt:lpstr>
      <vt:lpstr>Customer Plant List</vt:lpstr>
      <vt:lpstr>'Customer Plant List'!Print_Area</vt:lpstr>
      <vt:lpstr>'DO NOT MODIFY'!Print_Area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Versluis, Zach</dc:creator>
  <cp:lastModifiedBy>Versluis, Zach</cp:lastModifiedBy>
  <cp:lastPrinted>2021-03-16T22:25:10Z</cp:lastPrinted>
  <dcterms:created xsi:type="dcterms:W3CDTF">2008-11-03T17:08:57Z</dcterms:created>
  <dcterms:modified xsi:type="dcterms:W3CDTF">2021-03-16T22:35:09Z</dcterms:modified>
</cp:coreProperties>
</file>